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fgovbr-my.sharepoint.com/personal/cunha_tsc_pf_gov_br/Documents/03_Projeto Básico/202308 - Manutenção predial SPS/03 - TR - PÓS AGU/"/>
    </mc:Choice>
  </mc:AlternateContent>
  <xr:revisionPtr revIDLastSave="35" documentId="8_{8204B855-8802-4D5C-9552-822504886349}" xr6:coauthVersionLast="47" xr6:coauthVersionMax="47" xr10:uidLastSave="{319637A4-220F-4200-8CFD-D5718C04D9AC}"/>
  <bookViews>
    <workbookView minimized="1" xWindow="12" yWindow="12" windowWidth="15336" windowHeight="8016" xr2:uid="{57AA6898-2605-4562-B552-5FD67EF5B1CB}"/>
  </bookViews>
  <sheets>
    <sheet name="ANEXO XI" sheetId="1" r:id="rId1"/>
    <sheet name="ANEXO V" sheetId="2" r:id="rId2"/>
    <sheet name="ANEXO VI - INSUMOS" sheetId="3" r:id="rId3"/>
    <sheet name="ATUALIZAÇÃO" sheetId="4" state="hidden" r:id="rId4"/>
    <sheet name="Planilha- item 1.2.15" sheetId="6" r:id="rId5"/>
  </sheets>
  <definedNames>
    <definedName name="_xlnm._FilterDatabase" localSheetId="2" hidden="1">'ANEXO VI - INSUMOS'!$A$5:$L$5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97" i="3" l="1"/>
  <c r="L1096" i="3"/>
  <c r="G1096" i="3"/>
  <c r="L1095" i="3"/>
  <c r="G1095" i="3"/>
  <c r="L1094" i="3"/>
  <c r="G1094" i="3"/>
  <c r="L1093" i="3"/>
  <c r="G1093" i="3"/>
  <c r="L1092" i="3"/>
  <c r="G1092" i="3"/>
  <c r="L1091" i="3"/>
  <c r="G1091" i="3"/>
  <c r="L1090" i="3"/>
  <c r="G1090" i="3"/>
  <c r="L1089" i="3"/>
  <c r="G1089" i="3"/>
  <c r="L1088" i="3"/>
  <c r="G1088" i="3"/>
  <c r="L1087" i="3"/>
  <c r="G1087" i="3"/>
  <c r="L1086" i="3"/>
  <c r="G1086" i="3"/>
  <c r="L1085" i="3"/>
  <c r="G1085" i="3"/>
  <c r="L1084" i="3"/>
  <c r="G1084" i="3"/>
  <c r="L1083" i="3"/>
  <c r="G1083" i="3"/>
  <c r="L1082" i="3"/>
  <c r="G1082" i="3"/>
  <c r="L1081" i="3"/>
  <c r="G1081" i="3"/>
  <c r="L1080" i="3"/>
  <c r="G1080" i="3"/>
  <c r="L1079" i="3"/>
  <c r="G1079" i="3"/>
  <c r="L1078" i="3"/>
  <c r="G1078" i="3"/>
  <c r="L1077" i="3"/>
  <c r="G1077" i="3"/>
  <c r="L1076" i="3"/>
  <c r="G1076" i="3"/>
  <c r="L1075" i="3"/>
  <c r="G1075" i="3"/>
  <c r="L1074" i="3"/>
  <c r="G1074" i="3"/>
  <c r="L1073" i="3"/>
  <c r="G1073" i="3"/>
  <c r="L1072" i="3"/>
  <c r="G1072" i="3"/>
  <c r="L1071" i="3"/>
  <c r="G1071" i="3"/>
  <c r="L1070" i="3"/>
  <c r="G1070" i="3"/>
  <c r="L1069" i="3"/>
  <c r="G1069" i="3"/>
  <c r="L1068" i="3"/>
  <c r="G1068" i="3"/>
  <c r="L1067" i="3"/>
  <c r="G1067" i="3"/>
  <c r="L1066" i="3"/>
  <c r="G1066" i="3"/>
  <c r="L1065" i="3"/>
  <c r="G1065" i="3"/>
  <c r="L1064" i="3"/>
  <c r="G1064" i="3"/>
  <c r="L1063" i="3"/>
  <c r="G1063" i="3"/>
  <c r="L1062" i="3"/>
  <c r="G1062" i="3"/>
  <c r="L1061" i="3"/>
  <c r="G1061" i="3"/>
  <c r="L1060" i="3"/>
  <c r="G1060" i="3"/>
  <c r="L1059" i="3"/>
  <c r="G1059" i="3"/>
  <c r="L1058" i="3"/>
  <c r="G1058" i="3"/>
  <c r="L1057" i="3"/>
  <c r="L1098" i="3" s="1"/>
  <c r="G1057" i="3"/>
  <c r="L1056" i="3"/>
  <c r="L1055" i="3"/>
  <c r="G1055" i="3"/>
  <c r="L1054" i="3"/>
  <c r="G1054" i="3"/>
  <c r="L1053" i="3"/>
  <c r="G1053" i="3"/>
  <c r="L1052" i="3"/>
  <c r="G1052" i="3"/>
  <c r="L1051" i="3"/>
  <c r="G1051" i="3"/>
  <c r="L1050" i="3"/>
  <c r="G1050" i="3"/>
  <c r="L1049" i="3"/>
  <c r="G1049" i="3"/>
  <c r="L1048" i="3"/>
  <c r="G1048" i="3"/>
  <c r="L1047" i="3"/>
  <c r="G1047" i="3"/>
  <c r="L1046" i="3"/>
  <c r="G1046" i="3"/>
  <c r="L1045" i="3"/>
  <c r="G1045" i="3"/>
  <c r="L1044" i="3"/>
  <c r="G1044" i="3"/>
  <c r="L1043" i="3"/>
  <c r="G1043" i="3"/>
  <c r="L1042" i="3"/>
  <c r="G1042" i="3"/>
  <c r="L1041" i="3"/>
  <c r="G1041" i="3"/>
  <c r="L1040" i="3"/>
  <c r="G1040" i="3"/>
  <c r="L1039" i="3"/>
  <c r="G1039" i="3"/>
  <c r="L1038" i="3"/>
  <c r="G1038" i="3"/>
  <c r="L1037" i="3"/>
  <c r="G1037" i="3"/>
  <c r="L1036" i="3"/>
  <c r="G1036" i="3"/>
  <c r="L1035" i="3"/>
  <c r="G1035" i="3"/>
  <c r="L1034" i="3"/>
  <c r="G1034" i="3"/>
  <c r="L1033" i="3"/>
  <c r="G1033" i="3"/>
  <c r="L1032" i="3"/>
  <c r="G1032" i="3"/>
  <c r="L1031" i="3"/>
  <c r="G1031" i="3"/>
  <c r="L1030" i="3"/>
  <c r="G1030" i="3"/>
  <c r="L1029" i="3"/>
  <c r="G1029" i="3"/>
  <c r="L1028" i="3"/>
  <c r="G1028" i="3"/>
  <c r="L1027" i="3"/>
  <c r="G1027" i="3"/>
  <c r="L1026" i="3"/>
  <c r="G1026" i="3"/>
  <c r="L1025" i="3"/>
  <c r="G1025" i="3"/>
  <c r="L1024" i="3"/>
  <c r="G1024" i="3"/>
  <c r="L1023" i="3"/>
  <c r="G1023" i="3"/>
  <c r="L1022" i="3"/>
  <c r="G1022" i="3"/>
  <c r="L1021" i="3"/>
  <c r="G1021" i="3"/>
  <c r="L1020" i="3"/>
  <c r="G1020" i="3"/>
  <c r="L1019" i="3"/>
  <c r="G1019" i="3"/>
  <c r="L1018" i="3"/>
  <c r="G1018" i="3"/>
  <c r="L1017" i="3"/>
  <c r="G1017" i="3"/>
  <c r="L1016" i="3"/>
  <c r="G1016" i="3"/>
  <c r="L1015" i="3"/>
  <c r="G1015" i="3"/>
  <c r="L1014" i="3"/>
  <c r="G1014" i="3"/>
  <c r="L1013" i="3"/>
  <c r="G1013" i="3"/>
  <c r="L1012" i="3"/>
  <c r="G1012" i="3"/>
  <c r="L1011" i="3"/>
  <c r="G1011" i="3"/>
  <c r="L1010" i="3"/>
  <c r="G1010" i="3"/>
  <c r="L1009" i="3"/>
  <c r="G1009" i="3"/>
  <c r="L1008" i="3"/>
  <c r="G1008" i="3"/>
  <c r="L1007" i="3"/>
  <c r="G1007" i="3"/>
  <c r="L1006" i="3"/>
  <c r="G1006" i="3"/>
  <c r="L1005" i="3"/>
  <c r="G1005" i="3"/>
  <c r="L1004" i="3"/>
  <c r="G1004" i="3"/>
  <c r="L1003" i="3"/>
  <c r="G1003" i="3"/>
  <c r="L1002" i="3"/>
  <c r="G1002" i="3"/>
  <c r="L1001" i="3"/>
  <c r="G1001" i="3"/>
  <c r="L1000" i="3"/>
  <c r="G1000" i="3"/>
  <c r="L999" i="3"/>
  <c r="G999" i="3"/>
  <c r="L998" i="3"/>
  <c r="G998" i="3"/>
  <c r="L997" i="3"/>
  <c r="G997" i="3"/>
  <c r="L996" i="3"/>
  <c r="G996" i="3"/>
  <c r="L995" i="3"/>
  <c r="G995" i="3"/>
  <c r="L994" i="3"/>
  <c r="G994" i="3"/>
  <c r="L993" i="3"/>
  <c r="G993" i="3"/>
  <c r="L992" i="3"/>
  <c r="G992" i="3"/>
  <c r="L991" i="3"/>
  <c r="G991" i="3"/>
  <c r="L990" i="3"/>
  <c r="G990" i="3"/>
  <c r="L989" i="3"/>
  <c r="G989" i="3"/>
  <c r="L988" i="3"/>
  <c r="G988" i="3"/>
  <c r="L987" i="3"/>
  <c r="G987" i="3"/>
  <c r="L986" i="3"/>
  <c r="G986" i="3"/>
  <c r="L985" i="3"/>
  <c r="G985" i="3"/>
  <c r="L984" i="3"/>
  <c r="G984" i="3"/>
  <c r="L983" i="3"/>
  <c r="G983" i="3"/>
  <c r="L982" i="3"/>
  <c r="G982" i="3"/>
  <c r="L981" i="3"/>
  <c r="G981" i="3"/>
  <c r="L980" i="3"/>
  <c r="G980" i="3"/>
  <c r="L979" i="3"/>
  <c r="G979" i="3"/>
  <c r="L978" i="3"/>
  <c r="G978" i="3"/>
  <c r="L977" i="3"/>
  <c r="G977" i="3"/>
  <c r="L976" i="3"/>
  <c r="G976" i="3"/>
  <c r="L975" i="3"/>
  <c r="G975" i="3"/>
  <c r="L974" i="3"/>
  <c r="G974" i="3"/>
  <c r="L973" i="3"/>
  <c r="G973" i="3"/>
  <c r="L972" i="3"/>
  <c r="G972" i="3"/>
  <c r="L971" i="3"/>
  <c r="G971" i="3"/>
  <c r="L970" i="3"/>
  <c r="G970" i="3"/>
  <c r="L969" i="3"/>
  <c r="G969" i="3"/>
  <c r="L968" i="3"/>
  <c r="G968" i="3"/>
  <c r="L967" i="3"/>
  <c r="G967" i="3"/>
  <c r="L966" i="3"/>
  <c r="G966" i="3"/>
  <c r="L965" i="3"/>
  <c r="G965" i="3"/>
  <c r="L964" i="3"/>
  <c r="G964" i="3"/>
  <c r="L963" i="3"/>
  <c r="G963" i="3"/>
  <c r="L962" i="3"/>
  <c r="G962" i="3"/>
  <c r="L961" i="3"/>
  <c r="G961" i="3"/>
  <c r="L960" i="3"/>
  <c r="G960" i="3"/>
  <c r="L959" i="3"/>
  <c r="G959" i="3"/>
  <c r="L958" i="3"/>
  <c r="G958" i="3"/>
  <c r="L957" i="3"/>
  <c r="G957" i="3"/>
  <c r="L956" i="3"/>
  <c r="G956" i="3"/>
  <c r="L955" i="3"/>
  <c r="G955" i="3"/>
  <c r="L954" i="3"/>
  <c r="G954" i="3"/>
  <c r="L953" i="3"/>
  <c r="G953" i="3"/>
  <c r="L952" i="3"/>
  <c r="G952" i="3"/>
  <c r="L951" i="3"/>
  <c r="G951" i="3"/>
  <c r="L950" i="3"/>
  <c r="G950" i="3"/>
  <c r="L949" i="3"/>
  <c r="G949" i="3"/>
  <c r="L948" i="3"/>
  <c r="G948" i="3"/>
  <c r="L947" i="3"/>
  <c r="G947" i="3"/>
  <c r="L946" i="3"/>
  <c r="G946" i="3"/>
  <c r="L945" i="3"/>
  <c r="G945" i="3"/>
  <c r="L944" i="3"/>
  <c r="G944" i="3"/>
  <c r="L943" i="3"/>
  <c r="G943" i="3"/>
  <c r="L942" i="3"/>
  <c r="G942" i="3"/>
  <c r="L941" i="3"/>
  <c r="G941" i="3"/>
  <c r="L940" i="3"/>
  <c r="G940" i="3"/>
  <c r="L939" i="3"/>
  <c r="G939" i="3"/>
  <c r="L938" i="3"/>
  <c r="G938" i="3"/>
  <c r="L937" i="3"/>
  <c r="G937" i="3"/>
  <c r="L936" i="3"/>
  <c r="G936" i="3"/>
  <c r="L935" i="3"/>
  <c r="G935" i="3"/>
  <c r="L934" i="3"/>
  <c r="G934" i="3"/>
  <c r="L933" i="3"/>
  <c r="G933" i="3"/>
  <c r="L932" i="3"/>
  <c r="G932" i="3"/>
  <c r="L931" i="3"/>
  <c r="G931" i="3"/>
  <c r="L930" i="3"/>
  <c r="G930" i="3"/>
  <c r="L929" i="3"/>
  <c r="G929" i="3"/>
  <c r="L928" i="3"/>
  <c r="G928" i="3"/>
  <c r="L927" i="3"/>
  <c r="G927" i="3"/>
  <c r="L926" i="3"/>
  <c r="G926" i="3"/>
  <c r="L925" i="3"/>
  <c r="G925" i="3"/>
  <c r="L924" i="3"/>
  <c r="G924" i="3"/>
  <c r="L923" i="3"/>
  <c r="G923" i="3"/>
  <c r="L922" i="3"/>
  <c r="G922" i="3"/>
  <c r="L921" i="3"/>
  <c r="G921" i="3"/>
  <c r="L920" i="3"/>
  <c r="G920" i="3"/>
  <c r="L919" i="3"/>
  <c r="G919" i="3"/>
  <c r="L918" i="3"/>
  <c r="G918" i="3"/>
  <c r="L917" i="3"/>
  <c r="G917" i="3"/>
  <c r="L916" i="3"/>
  <c r="G916" i="3"/>
  <c r="L915" i="3"/>
  <c r="G915" i="3"/>
  <c r="L914" i="3"/>
  <c r="G914" i="3"/>
  <c r="L913" i="3"/>
  <c r="G913" i="3"/>
  <c r="L912" i="3"/>
  <c r="G912" i="3"/>
  <c r="L911" i="3"/>
  <c r="G911" i="3"/>
  <c r="L910" i="3"/>
  <c r="G910" i="3"/>
  <c r="L909" i="3"/>
  <c r="G909" i="3"/>
  <c r="L908" i="3"/>
  <c r="G908" i="3"/>
  <c r="L907" i="3"/>
  <c r="G907" i="3"/>
  <c r="L906" i="3"/>
  <c r="G906" i="3"/>
  <c r="L905" i="3"/>
  <c r="G905" i="3"/>
  <c r="L904" i="3"/>
  <c r="G904" i="3"/>
  <c r="L903" i="3"/>
  <c r="G903" i="3"/>
  <c r="L902" i="3"/>
  <c r="G902" i="3"/>
  <c r="L901" i="3"/>
  <c r="G901" i="3"/>
  <c r="L900" i="3"/>
  <c r="G900" i="3"/>
  <c r="L899" i="3"/>
  <c r="G899" i="3"/>
  <c r="L898" i="3"/>
  <c r="G898" i="3"/>
  <c r="L897" i="3"/>
  <c r="G897" i="3"/>
  <c r="L896" i="3"/>
  <c r="G896" i="3"/>
  <c r="L895" i="3"/>
  <c r="G895" i="3"/>
  <c r="L894" i="3"/>
  <c r="G894" i="3"/>
  <c r="L893" i="3"/>
  <c r="G893" i="3"/>
  <c r="L892" i="3"/>
  <c r="G892" i="3"/>
  <c r="L891" i="3"/>
  <c r="G891" i="3"/>
  <c r="L890" i="3"/>
  <c r="G890" i="3"/>
  <c r="L889" i="3"/>
  <c r="G889" i="3"/>
  <c r="L888" i="3"/>
  <c r="G888" i="3"/>
  <c r="L887" i="3"/>
  <c r="G887" i="3"/>
  <c r="L886" i="3"/>
  <c r="G886" i="3"/>
  <c r="L885" i="3"/>
  <c r="G885" i="3"/>
  <c r="L884" i="3"/>
  <c r="G884" i="3"/>
  <c r="L883" i="3"/>
  <c r="G883" i="3"/>
  <c r="L882" i="3"/>
  <c r="G882" i="3"/>
  <c r="L881" i="3"/>
  <c r="G881" i="3"/>
  <c r="L880" i="3"/>
  <c r="G880" i="3"/>
  <c r="L879" i="3"/>
  <c r="G879" i="3"/>
  <c r="L878" i="3"/>
  <c r="G878" i="3"/>
  <c r="L877" i="3"/>
  <c r="G877" i="3"/>
  <c r="L876" i="3"/>
  <c r="G876" i="3"/>
  <c r="L875" i="3"/>
  <c r="G875" i="3"/>
  <c r="L874" i="3"/>
  <c r="G874" i="3"/>
  <c r="L873" i="3"/>
  <c r="G873" i="3"/>
  <c r="L872" i="3"/>
  <c r="G872" i="3"/>
  <c r="L871" i="3"/>
  <c r="G871" i="3"/>
  <c r="L870" i="3"/>
  <c r="G870" i="3"/>
  <c r="L869" i="3"/>
  <c r="G869" i="3"/>
  <c r="L868" i="3"/>
  <c r="G868" i="3"/>
  <c r="L867" i="3"/>
  <c r="G867" i="3"/>
  <c r="L866" i="3"/>
  <c r="G866" i="3"/>
  <c r="L865" i="3"/>
  <c r="G865" i="3"/>
  <c r="L864" i="3"/>
  <c r="G864" i="3"/>
  <c r="L863" i="3"/>
  <c r="G863" i="3"/>
  <c r="L862" i="3"/>
  <c r="G862" i="3"/>
  <c r="L861" i="3"/>
  <c r="G861" i="3"/>
  <c r="L860" i="3"/>
  <c r="G860" i="3"/>
  <c r="L859" i="3"/>
  <c r="G859" i="3"/>
  <c r="L858" i="3"/>
  <c r="G858" i="3"/>
  <c r="L857" i="3"/>
  <c r="G857" i="3"/>
  <c r="L856" i="3"/>
  <c r="G856" i="3"/>
  <c r="L855" i="3"/>
  <c r="G855" i="3"/>
  <c r="L854" i="3"/>
  <c r="G854" i="3"/>
  <c r="L853" i="3"/>
  <c r="G853" i="3"/>
  <c r="L852" i="3"/>
  <c r="G852" i="3"/>
  <c r="L851" i="3"/>
  <c r="G851" i="3"/>
  <c r="L850" i="3"/>
  <c r="G850" i="3"/>
  <c r="L849" i="3"/>
  <c r="G849" i="3"/>
  <c r="L848" i="3"/>
  <c r="G848" i="3"/>
  <c r="L847" i="3"/>
  <c r="G847" i="3"/>
  <c r="L846" i="3"/>
  <c r="G846" i="3"/>
  <c r="L845" i="3"/>
  <c r="G845" i="3"/>
  <c r="L844" i="3"/>
  <c r="G844" i="3"/>
  <c r="L843" i="3"/>
  <c r="G843" i="3"/>
  <c r="L842" i="3"/>
  <c r="G842" i="3"/>
  <c r="L841" i="3"/>
  <c r="G841" i="3"/>
  <c r="L840" i="3"/>
  <c r="G840" i="3"/>
  <c r="L839" i="3"/>
  <c r="G839" i="3"/>
  <c r="L838" i="3"/>
  <c r="G838" i="3"/>
  <c r="L837" i="3"/>
  <c r="G837" i="3"/>
  <c r="L836" i="3"/>
  <c r="G836" i="3"/>
  <c r="L835" i="3"/>
  <c r="G835" i="3"/>
  <c r="L834" i="3"/>
  <c r="G834" i="3"/>
  <c r="L833" i="3"/>
  <c r="G833" i="3"/>
  <c r="L832" i="3"/>
  <c r="G832" i="3"/>
  <c r="L831" i="3"/>
  <c r="G831" i="3"/>
  <c r="L830" i="3"/>
  <c r="G830" i="3"/>
  <c r="L829" i="3"/>
  <c r="G829" i="3"/>
  <c r="L828" i="3"/>
  <c r="G828" i="3"/>
  <c r="L827" i="3"/>
  <c r="G827" i="3"/>
  <c r="L826" i="3"/>
  <c r="G826" i="3"/>
  <c r="L825" i="3"/>
  <c r="G825" i="3"/>
  <c r="L824" i="3"/>
  <c r="G824" i="3"/>
  <c r="L823" i="3"/>
  <c r="G823" i="3"/>
  <c r="L822" i="3"/>
  <c r="G822" i="3"/>
  <c r="L821" i="3"/>
  <c r="G821" i="3"/>
  <c r="L820" i="3"/>
  <c r="G820" i="3"/>
  <c r="L819" i="3"/>
  <c r="G819" i="3"/>
  <c r="L818" i="3"/>
  <c r="G818" i="3"/>
  <c r="L817" i="3"/>
  <c r="G817" i="3"/>
  <c r="L816" i="3"/>
  <c r="G816" i="3"/>
  <c r="L815" i="3"/>
  <c r="G815" i="3"/>
  <c r="L814" i="3"/>
  <c r="G814" i="3"/>
  <c r="L813" i="3"/>
  <c r="G813" i="3"/>
  <c r="L812" i="3"/>
  <c r="G812" i="3"/>
  <c r="L811" i="3"/>
  <c r="G811" i="3"/>
  <c r="L810" i="3"/>
  <c r="G810" i="3"/>
  <c r="L809" i="3"/>
  <c r="G809" i="3"/>
  <c r="L808" i="3"/>
  <c r="G808" i="3"/>
  <c r="L807" i="3"/>
  <c r="G807" i="3"/>
  <c r="L806" i="3"/>
  <c r="G806" i="3"/>
  <c r="L805" i="3"/>
  <c r="G805" i="3"/>
  <c r="L804" i="3"/>
  <c r="G804" i="3"/>
  <c r="L803" i="3"/>
  <c r="G803" i="3"/>
  <c r="L802" i="3"/>
  <c r="G802" i="3"/>
  <c r="L801" i="3"/>
  <c r="G801" i="3"/>
  <c r="L800" i="3"/>
  <c r="G800" i="3"/>
  <c r="L799" i="3"/>
  <c r="G799" i="3"/>
  <c r="L798" i="3"/>
  <c r="G798" i="3"/>
  <c r="L797" i="3"/>
  <c r="G797" i="3"/>
  <c r="L796" i="3"/>
  <c r="G796" i="3"/>
  <c r="L795" i="3"/>
  <c r="G795" i="3"/>
  <c r="L794" i="3"/>
  <c r="G794" i="3"/>
  <c r="L793" i="3"/>
  <c r="G793" i="3"/>
  <c r="L792" i="3"/>
  <c r="G792" i="3"/>
  <c r="L791" i="3"/>
  <c r="G791" i="3"/>
  <c r="L790" i="3"/>
  <c r="G790" i="3"/>
  <c r="L789" i="3"/>
  <c r="G789" i="3"/>
  <c r="L788" i="3"/>
  <c r="G788" i="3"/>
  <c r="L787" i="3"/>
  <c r="G787" i="3"/>
  <c r="L786" i="3"/>
  <c r="G786" i="3"/>
  <c r="L785" i="3"/>
  <c r="G785" i="3"/>
  <c r="L784" i="3"/>
  <c r="G784" i="3"/>
  <c r="L783" i="3"/>
  <c r="G783" i="3"/>
  <c r="L782" i="3"/>
  <c r="G782" i="3"/>
  <c r="L781" i="3"/>
  <c r="G781" i="3"/>
  <c r="L780" i="3"/>
  <c r="G780" i="3"/>
  <c r="L779" i="3"/>
  <c r="G779" i="3"/>
  <c r="L778" i="3"/>
  <c r="G778" i="3"/>
  <c r="L777" i="3"/>
  <c r="G777" i="3"/>
  <c r="L776" i="3"/>
  <c r="G776" i="3"/>
  <c r="L775" i="3"/>
  <c r="G775" i="3"/>
  <c r="L774" i="3"/>
  <c r="G774" i="3"/>
  <c r="L773" i="3"/>
  <c r="G773" i="3"/>
  <c r="L772" i="3"/>
  <c r="G772" i="3"/>
  <c r="L771" i="3"/>
  <c r="G771" i="3"/>
  <c r="L770" i="3"/>
  <c r="G770" i="3"/>
  <c r="L769" i="3"/>
  <c r="G769" i="3"/>
  <c r="L768" i="3"/>
  <c r="G768" i="3"/>
  <c r="L767" i="3"/>
  <c r="G767" i="3"/>
  <c r="L766" i="3"/>
  <c r="G766" i="3"/>
  <c r="L765" i="3"/>
  <c r="G765" i="3"/>
  <c r="L764" i="3"/>
  <c r="G764" i="3"/>
  <c r="L763" i="3"/>
  <c r="G763" i="3"/>
  <c r="L762" i="3"/>
  <c r="G762" i="3"/>
  <c r="L761" i="3"/>
  <c r="G761" i="3"/>
  <c r="L760" i="3"/>
  <c r="G760" i="3"/>
  <c r="L759" i="3"/>
  <c r="G759" i="3"/>
  <c r="L758" i="3"/>
  <c r="G758" i="3"/>
  <c r="L757" i="3"/>
  <c r="G757" i="3"/>
  <c r="L756" i="3"/>
  <c r="G756" i="3"/>
  <c r="L755" i="3"/>
  <c r="G755" i="3"/>
  <c r="L754" i="3"/>
  <c r="G754" i="3"/>
  <c r="L753" i="3"/>
  <c r="G753" i="3"/>
  <c r="L752" i="3"/>
  <c r="G752" i="3"/>
  <c r="L751" i="3"/>
  <c r="G751" i="3"/>
  <c r="L750" i="3"/>
  <c r="G750" i="3"/>
  <c r="L749" i="3"/>
  <c r="G749" i="3"/>
  <c r="L748" i="3"/>
  <c r="G748" i="3"/>
  <c r="L747" i="3"/>
  <c r="G747" i="3"/>
  <c r="L746" i="3"/>
  <c r="G746" i="3"/>
  <c r="L745" i="3"/>
  <c r="G745" i="3"/>
  <c r="L744" i="3"/>
  <c r="G744" i="3"/>
  <c r="L743" i="3"/>
  <c r="G743" i="3"/>
  <c r="L742" i="3"/>
  <c r="G742" i="3"/>
  <c r="L741" i="3"/>
  <c r="G741" i="3"/>
  <c r="L740" i="3"/>
  <c r="G740" i="3"/>
  <c r="L739" i="3"/>
  <c r="G739" i="3"/>
  <c r="L738" i="3"/>
  <c r="G738" i="3"/>
  <c r="L737" i="3"/>
  <c r="G737" i="3"/>
  <c r="L736" i="3"/>
  <c r="G736" i="3"/>
  <c r="L735" i="3"/>
  <c r="G735" i="3"/>
  <c r="L734" i="3"/>
  <c r="G734" i="3"/>
  <c r="L733" i="3"/>
  <c r="G733" i="3"/>
  <c r="L732" i="3"/>
  <c r="G732" i="3"/>
  <c r="L731" i="3"/>
  <c r="G731" i="3"/>
  <c r="L730" i="3"/>
  <c r="G730" i="3"/>
  <c r="L729" i="3"/>
  <c r="G729" i="3"/>
  <c r="L728" i="3"/>
  <c r="G728" i="3"/>
  <c r="L727" i="3"/>
  <c r="G727" i="3"/>
  <c r="L726" i="3"/>
  <c r="G726" i="3"/>
  <c r="L725" i="3"/>
  <c r="G725" i="3"/>
  <c r="L724" i="3"/>
  <c r="G724" i="3"/>
  <c r="L723" i="3"/>
  <c r="G723" i="3"/>
  <c r="L722" i="3"/>
  <c r="G722" i="3"/>
  <c r="L721" i="3"/>
  <c r="G721" i="3"/>
  <c r="L720" i="3"/>
  <c r="G720" i="3"/>
  <c r="L719" i="3"/>
  <c r="G719" i="3"/>
  <c r="L718" i="3"/>
  <c r="G718" i="3"/>
  <c r="L717" i="3"/>
  <c r="G717" i="3"/>
  <c r="L716" i="3"/>
  <c r="G716" i="3"/>
  <c r="L715" i="3"/>
  <c r="G715" i="3"/>
  <c r="L714" i="3"/>
  <c r="G714" i="3"/>
  <c r="L713" i="3"/>
  <c r="G713" i="3"/>
  <c r="L712" i="3"/>
  <c r="G712" i="3"/>
  <c r="L711" i="3"/>
  <c r="G711" i="3"/>
  <c r="L710" i="3"/>
  <c r="G710" i="3"/>
  <c r="L709" i="3"/>
  <c r="G709" i="3"/>
  <c r="L708" i="3"/>
  <c r="G708" i="3"/>
  <c r="L707" i="3"/>
  <c r="G707" i="3"/>
  <c r="L706" i="3"/>
  <c r="G706" i="3"/>
  <c r="L705" i="3"/>
  <c r="G705" i="3"/>
  <c r="L704" i="3"/>
  <c r="G704" i="3"/>
  <c r="L703" i="3"/>
  <c r="G703" i="3"/>
  <c r="L702" i="3"/>
  <c r="G702" i="3"/>
  <c r="L701" i="3"/>
  <c r="G701" i="3"/>
  <c r="L700" i="3"/>
  <c r="G700" i="3"/>
  <c r="L699" i="3"/>
  <c r="G699" i="3"/>
  <c r="L698" i="3"/>
  <c r="G698" i="3"/>
  <c r="L697" i="3"/>
  <c r="G697" i="3"/>
  <c r="L696" i="3"/>
  <c r="G696" i="3"/>
  <c r="L695" i="3"/>
  <c r="G695" i="3"/>
  <c r="L694" i="3"/>
  <c r="G694" i="3"/>
  <c r="L693" i="3"/>
  <c r="G693" i="3"/>
  <c r="L692" i="3"/>
  <c r="G692" i="3"/>
  <c r="L691" i="3"/>
  <c r="G691" i="3"/>
  <c r="L690" i="3"/>
  <c r="G690" i="3"/>
  <c r="L689" i="3"/>
  <c r="G689" i="3"/>
  <c r="L688" i="3"/>
  <c r="G688" i="3"/>
  <c r="L687" i="3"/>
  <c r="G687" i="3"/>
  <c r="L686" i="3"/>
  <c r="G686" i="3"/>
  <c r="L685" i="3"/>
  <c r="G685" i="3"/>
  <c r="L684" i="3"/>
  <c r="G684" i="3"/>
  <c r="L683" i="3"/>
  <c r="G683" i="3"/>
  <c r="L682" i="3"/>
  <c r="G682" i="3"/>
  <c r="L681" i="3"/>
  <c r="G681" i="3"/>
  <c r="L680" i="3"/>
  <c r="G680" i="3"/>
  <c r="L679" i="3"/>
  <c r="G679" i="3"/>
  <c r="L678" i="3"/>
  <c r="G678" i="3"/>
  <c r="L677" i="3"/>
  <c r="G677" i="3"/>
  <c r="L676" i="3"/>
  <c r="G676" i="3"/>
  <c r="L675" i="3"/>
  <c r="G675" i="3"/>
  <c r="L674" i="3"/>
  <c r="G674" i="3"/>
  <c r="L673" i="3"/>
  <c r="G673" i="3"/>
  <c r="L672" i="3"/>
  <c r="G672" i="3"/>
  <c r="L671" i="3"/>
  <c r="G671" i="3"/>
  <c r="L670" i="3"/>
  <c r="G670" i="3"/>
  <c r="L669" i="3"/>
  <c r="G669" i="3"/>
  <c r="L668" i="3"/>
  <c r="G668" i="3"/>
  <c r="L667" i="3"/>
  <c r="G667" i="3"/>
  <c r="L666" i="3"/>
  <c r="G666" i="3"/>
  <c r="L665" i="3"/>
  <c r="G665" i="3"/>
  <c r="L664" i="3"/>
  <c r="G664" i="3"/>
  <c r="L663" i="3"/>
  <c r="G663" i="3"/>
  <c r="L662" i="3"/>
  <c r="G662" i="3"/>
  <c r="L661" i="3"/>
  <c r="G661" i="3"/>
  <c r="L660" i="3"/>
  <c r="G660" i="3"/>
  <c r="L659" i="3"/>
  <c r="G659" i="3"/>
  <c r="L658" i="3"/>
  <c r="G658" i="3"/>
  <c r="L657" i="3"/>
  <c r="G657" i="3"/>
  <c r="L656" i="3"/>
  <c r="G656" i="3"/>
  <c r="L655" i="3"/>
  <c r="G655" i="3"/>
  <c r="L654" i="3"/>
  <c r="G654" i="3"/>
  <c r="L653" i="3"/>
  <c r="G653" i="3"/>
  <c r="L652" i="3"/>
  <c r="G652" i="3"/>
  <c r="L651" i="3"/>
  <c r="G651" i="3"/>
  <c r="L650" i="3"/>
  <c r="G650" i="3"/>
  <c r="L649" i="3"/>
  <c r="G649" i="3"/>
  <c r="L648" i="3"/>
  <c r="G648" i="3"/>
  <c r="L647" i="3"/>
  <c r="G647" i="3"/>
  <c r="L646" i="3"/>
  <c r="G646" i="3"/>
  <c r="L645" i="3"/>
  <c r="G645" i="3"/>
  <c r="L644" i="3"/>
  <c r="G644" i="3"/>
  <c r="L643" i="3"/>
  <c r="G643" i="3"/>
  <c r="L642" i="3"/>
  <c r="G642" i="3"/>
  <c r="L641" i="3"/>
  <c r="G641" i="3"/>
  <c r="L640" i="3"/>
  <c r="G640" i="3"/>
  <c r="L639" i="3"/>
  <c r="G639" i="3"/>
  <c r="L638" i="3"/>
  <c r="G638" i="3"/>
  <c r="L637" i="3"/>
  <c r="G637" i="3"/>
  <c r="L636" i="3"/>
  <c r="G636" i="3"/>
  <c r="L635" i="3"/>
  <c r="G635" i="3"/>
  <c r="L634" i="3"/>
  <c r="G634" i="3"/>
  <c r="L633" i="3"/>
  <c r="G633" i="3"/>
  <c r="L632" i="3"/>
  <c r="G632" i="3"/>
  <c r="L631" i="3"/>
  <c r="G631" i="3"/>
  <c r="L630" i="3"/>
  <c r="G630" i="3"/>
  <c r="L629" i="3"/>
  <c r="G629" i="3"/>
  <c r="L628" i="3"/>
  <c r="G628" i="3"/>
  <c r="L627" i="3"/>
  <c r="G627" i="3"/>
  <c r="L626" i="3"/>
  <c r="G626" i="3"/>
  <c r="L625" i="3"/>
  <c r="G625" i="3"/>
  <c r="L624" i="3"/>
  <c r="G624" i="3"/>
  <c r="L623" i="3"/>
  <c r="G623" i="3"/>
  <c r="L622" i="3"/>
  <c r="G622" i="3"/>
  <c r="L621" i="3"/>
  <c r="G621" i="3"/>
  <c r="L620" i="3"/>
  <c r="G620" i="3"/>
  <c r="L619" i="3"/>
  <c r="G619" i="3"/>
  <c r="L618" i="3"/>
  <c r="G618" i="3"/>
  <c r="L617" i="3"/>
  <c r="G617" i="3"/>
  <c r="L616" i="3"/>
  <c r="G616" i="3"/>
  <c r="L615" i="3"/>
  <c r="G615" i="3"/>
  <c r="L614" i="3"/>
  <c r="G614" i="3"/>
  <c r="L613" i="3"/>
  <c r="G613" i="3"/>
  <c r="L612" i="3"/>
  <c r="G612" i="3"/>
  <c r="L611" i="3"/>
  <c r="G611" i="3"/>
  <c r="L610" i="3"/>
  <c r="G610" i="3"/>
  <c r="L609" i="3"/>
  <c r="G609" i="3"/>
  <c r="L608" i="3"/>
  <c r="G608" i="3"/>
  <c r="L607" i="3"/>
  <c r="G607" i="3"/>
  <c r="L606" i="3"/>
  <c r="G606" i="3"/>
  <c r="L605" i="3"/>
  <c r="G605" i="3"/>
  <c r="L604" i="3"/>
  <c r="G604" i="3"/>
  <c r="L603" i="3"/>
  <c r="G603" i="3"/>
  <c r="L602" i="3"/>
  <c r="G602" i="3"/>
  <c r="L601" i="3"/>
  <c r="G601" i="3"/>
  <c r="L600" i="3"/>
  <c r="G600" i="3"/>
  <c r="L599" i="3"/>
  <c r="G599" i="3"/>
  <c r="L598" i="3"/>
  <c r="G598" i="3"/>
  <c r="L597" i="3"/>
  <c r="G597" i="3"/>
  <c r="L596" i="3"/>
  <c r="G596" i="3"/>
  <c r="L595" i="3"/>
  <c r="G595" i="3"/>
  <c r="L594" i="3"/>
  <c r="G594" i="3"/>
  <c r="L593" i="3"/>
  <c r="G593" i="3"/>
  <c r="L592" i="3"/>
  <c r="G592" i="3"/>
  <c r="L591" i="3"/>
  <c r="G591" i="3"/>
  <c r="L590" i="3"/>
  <c r="G590" i="3"/>
  <c r="L589" i="3"/>
  <c r="G589" i="3"/>
  <c r="L588" i="3"/>
  <c r="G588" i="3"/>
  <c r="L587" i="3"/>
  <c r="G587" i="3"/>
  <c r="L586" i="3"/>
  <c r="G586" i="3"/>
  <c r="L585" i="3"/>
  <c r="G585" i="3"/>
  <c r="L584" i="3"/>
  <c r="G584" i="3"/>
  <c r="L583" i="3"/>
  <c r="G583" i="3"/>
  <c r="L582" i="3"/>
  <c r="G582" i="3"/>
  <c r="L581" i="3"/>
  <c r="G581" i="3"/>
  <c r="L580" i="3"/>
  <c r="G580" i="3"/>
  <c r="L579" i="3"/>
  <c r="G579" i="3"/>
  <c r="L578" i="3"/>
  <c r="G578" i="3"/>
  <c r="L577" i="3"/>
  <c r="G577" i="3"/>
  <c r="L576" i="3"/>
  <c r="G576" i="3"/>
  <c r="L575" i="3"/>
  <c r="G575" i="3"/>
  <c r="L574" i="3"/>
  <c r="G574" i="3"/>
  <c r="L573" i="3"/>
  <c r="G573" i="3"/>
  <c r="L572" i="3"/>
  <c r="G572" i="3"/>
  <c r="L571" i="3"/>
  <c r="G571" i="3"/>
  <c r="L570" i="3"/>
  <c r="G570" i="3"/>
  <c r="L569" i="3"/>
  <c r="G569" i="3"/>
  <c r="L568" i="3"/>
  <c r="G568" i="3"/>
  <c r="L567" i="3"/>
  <c r="G567" i="3"/>
  <c r="L566" i="3"/>
  <c r="G566" i="3"/>
  <c r="L565" i="3"/>
  <c r="G565" i="3"/>
  <c r="L564" i="3"/>
  <c r="G564" i="3"/>
  <c r="L563" i="3"/>
  <c r="G563" i="3"/>
  <c r="L562" i="3"/>
  <c r="G562" i="3"/>
  <c r="L561" i="3"/>
  <c r="G561" i="3"/>
  <c r="L560" i="3"/>
  <c r="G560" i="3"/>
  <c r="L559" i="3"/>
  <c r="G559" i="3"/>
  <c r="L558" i="3"/>
  <c r="G558" i="3"/>
  <c r="L557" i="3"/>
  <c r="G557" i="3"/>
  <c r="L556" i="3"/>
  <c r="G556" i="3"/>
  <c r="L555" i="3"/>
  <c r="G555" i="3"/>
  <c r="L554" i="3"/>
  <c r="G554" i="3"/>
  <c r="L553" i="3"/>
  <c r="G553" i="3"/>
  <c r="L552" i="3"/>
  <c r="L551" i="3"/>
  <c r="L550" i="3"/>
  <c r="L549" i="3"/>
  <c r="L548" i="3"/>
  <c r="L547" i="3"/>
  <c r="L546" i="3"/>
  <c r="L545" i="3"/>
  <c r="L544" i="3"/>
  <c r="L543" i="3"/>
  <c r="L542" i="3"/>
  <c r="L541" i="3"/>
  <c r="L540" i="3"/>
  <c r="L539" i="3"/>
  <c r="L538" i="3"/>
  <c r="L537" i="3"/>
  <c r="L536" i="3"/>
  <c r="L535" i="3"/>
  <c r="L534" i="3"/>
  <c r="L533" i="3"/>
  <c r="L532" i="3"/>
  <c r="L531" i="3"/>
  <c r="L530" i="3"/>
  <c r="L529" i="3"/>
  <c r="L528" i="3"/>
  <c r="L527" i="3"/>
  <c r="L526" i="3"/>
  <c r="L525" i="3"/>
  <c r="L524" i="3"/>
  <c r="L523" i="3"/>
  <c r="L522" i="3"/>
  <c r="L521" i="3"/>
  <c r="L520" i="3"/>
  <c r="L519" i="3"/>
  <c r="L518" i="3"/>
  <c r="L517" i="3"/>
  <c r="L516" i="3"/>
  <c r="L515" i="3"/>
  <c r="L514" i="3"/>
  <c r="L513" i="3"/>
  <c r="L512" i="3"/>
  <c r="L511" i="3"/>
  <c r="L510" i="3"/>
  <c r="L509" i="3"/>
  <c r="L508" i="3"/>
  <c r="L507" i="3"/>
  <c r="L506" i="3"/>
  <c r="L505" i="3"/>
  <c r="L504" i="3"/>
  <c r="L503" i="3"/>
  <c r="L502" i="3"/>
  <c r="L501" i="3"/>
  <c r="L500" i="3"/>
  <c r="L499" i="3"/>
  <c r="L498" i="3"/>
  <c r="L497" i="3"/>
  <c r="L496" i="3"/>
  <c r="L495" i="3"/>
  <c r="L494" i="3"/>
  <c r="L493" i="3"/>
  <c r="L492" i="3"/>
  <c r="L491" i="3"/>
  <c r="L490" i="3"/>
  <c r="L489" i="3"/>
  <c r="L488" i="3"/>
  <c r="L487" i="3"/>
  <c r="L486" i="3"/>
  <c r="L485" i="3"/>
  <c r="L484" i="3"/>
  <c r="L483" i="3"/>
  <c r="L482" i="3"/>
  <c r="L481" i="3"/>
  <c r="L480" i="3"/>
  <c r="L479" i="3"/>
  <c r="L478" i="3"/>
  <c r="L477" i="3"/>
  <c r="L476" i="3"/>
  <c r="L475" i="3"/>
  <c r="L474" i="3"/>
  <c r="L473" i="3"/>
  <c r="L472" i="3"/>
  <c r="L471" i="3"/>
  <c r="L470" i="3"/>
  <c r="L469" i="3"/>
  <c r="L468" i="3"/>
  <c r="L467" i="3"/>
  <c r="L466" i="3"/>
  <c r="L465" i="3"/>
  <c r="L464" i="3"/>
  <c r="L463" i="3"/>
  <c r="L462" i="3"/>
  <c r="L461" i="3"/>
  <c r="L460" i="3"/>
  <c r="L459" i="3"/>
  <c r="L458" i="3"/>
  <c r="L457" i="3"/>
  <c r="L456" i="3"/>
  <c r="L455" i="3"/>
  <c r="L454" i="3"/>
  <c r="L453" i="3"/>
  <c r="L452" i="3"/>
  <c r="L451" i="3"/>
  <c r="L450" i="3"/>
  <c r="L449" i="3"/>
  <c r="L448" i="3"/>
  <c r="L447" i="3"/>
  <c r="L446" i="3"/>
  <c r="L445" i="3"/>
  <c r="L444" i="3"/>
  <c r="L443" i="3"/>
  <c r="L442" i="3"/>
  <c r="L441" i="3"/>
  <c r="L440" i="3"/>
  <c r="L439" i="3"/>
  <c r="L438" i="3"/>
  <c r="L437" i="3"/>
  <c r="L436" i="3"/>
  <c r="L435" i="3"/>
  <c r="L434" i="3"/>
  <c r="L433" i="3"/>
  <c r="L432" i="3"/>
  <c r="L431" i="3"/>
  <c r="L430" i="3"/>
  <c r="L429" i="3"/>
  <c r="L428" i="3"/>
  <c r="L427" i="3"/>
  <c r="L426" i="3"/>
  <c r="L425" i="3"/>
  <c r="L424" i="3"/>
  <c r="L423" i="3"/>
  <c r="L422" i="3"/>
  <c r="L421" i="3"/>
  <c r="L420" i="3"/>
  <c r="L419" i="3"/>
  <c r="L418" i="3"/>
  <c r="L417" i="3"/>
  <c r="L416" i="3"/>
  <c r="L415" i="3"/>
  <c r="L414" i="3"/>
  <c r="L413" i="3"/>
  <c r="L412" i="3"/>
  <c r="L411" i="3"/>
  <c r="L410" i="3"/>
  <c r="L409" i="3"/>
  <c r="L408" i="3"/>
  <c r="L407" i="3"/>
  <c r="L406" i="3"/>
  <c r="L405" i="3"/>
  <c r="L404" i="3"/>
  <c r="L403" i="3"/>
  <c r="L402" i="3"/>
  <c r="L401" i="3"/>
  <c r="L400" i="3"/>
  <c r="L399" i="3"/>
  <c r="L398" i="3"/>
  <c r="L397" i="3"/>
  <c r="L396" i="3"/>
  <c r="L395" i="3"/>
  <c r="L394" i="3"/>
  <c r="L393" i="3"/>
  <c r="L392" i="3"/>
  <c r="L391" i="3"/>
  <c r="L390" i="3"/>
  <c r="L389" i="3"/>
  <c r="L388" i="3"/>
  <c r="L387" i="3"/>
  <c r="L386" i="3"/>
  <c r="L385" i="3"/>
  <c r="L384" i="3"/>
  <c r="L383" i="3"/>
  <c r="L382" i="3"/>
  <c r="L381" i="3"/>
  <c r="L380" i="3"/>
  <c r="L379" i="3"/>
  <c r="L378" i="3"/>
  <c r="L377" i="3"/>
  <c r="L376" i="3"/>
  <c r="L375" i="3"/>
  <c r="L374" i="3"/>
  <c r="L373" i="3"/>
  <c r="L372" i="3"/>
  <c r="L371" i="3"/>
  <c r="L370" i="3"/>
  <c r="L369" i="3"/>
  <c r="L368" i="3"/>
  <c r="L367" i="3"/>
  <c r="L366" i="3"/>
  <c r="L365" i="3"/>
  <c r="L364" i="3"/>
  <c r="L363" i="3"/>
  <c r="L362" i="3"/>
  <c r="L361" i="3"/>
  <c r="L360" i="3"/>
  <c r="L359" i="3"/>
  <c r="L358" i="3"/>
  <c r="L357" i="3"/>
  <c r="L356" i="3"/>
  <c r="L355" i="3"/>
  <c r="L354" i="3"/>
  <c r="L353" i="3"/>
  <c r="L352" i="3"/>
  <c r="L351" i="3"/>
  <c r="L350" i="3"/>
  <c r="L349" i="3"/>
  <c r="L348" i="3"/>
  <c r="L347" i="3"/>
  <c r="L346" i="3"/>
  <c r="L345" i="3"/>
  <c r="L344" i="3"/>
  <c r="L343" i="3"/>
  <c r="L342" i="3"/>
  <c r="L341" i="3"/>
  <c r="L340" i="3"/>
  <c r="L339" i="3"/>
  <c r="L338" i="3"/>
  <c r="L337" i="3"/>
  <c r="L336" i="3"/>
  <c r="L335" i="3"/>
  <c r="L334" i="3"/>
  <c r="L333" i="3"/>
  <c r="L332" i="3"/>
  <c r="L331" i="3"/>
  <c r="L330" i="3"/>
  <c r="L329" i="3"/>
  <c r="L328" i="3"/>
  <c r="L327" i="3"/>
  <c r="L326" i="3"/>
  <c r="L325" i="3"/>
  <c r="L324" i="3"/>
  <c r="L323" i="3"/>
  <c r="L322" i="3"/>
  <c r="L321" i="3"/>
  <c r="L320" i="3"/>
  <c r="L319" i="3"/>
  <c r="L318" i="3"/>
  <c r="L317" i="3"/>
  <c r="L316" i="3"/>
  <c r="L315" i="3"/>
  <c r="L314" i="3"/>
  <c r="L313" i="3"/>
  <c r="L312" i="3"/>
  <c r="L311" i="3"/>
  <c r="L310" i="3"/>
  <c r="L309" i="3"/>
  <c r="L308" i="3"/>
  <c r="L307" i="3"/>
  <c r="L306" i="3"/>
  <c r="L305" i="3"/>
  <c r="L304" i="3"/>
  <c r="L303" i="3"/>
  <c r="L302" i="3"/>
  <c r="L301" i="3"/>
  <c r="L300" i="3"/>
  <c r="L299" i="3"/>
  <c r="L298" i="3"/>
  <c r="L297" i="3"/>
  <c r="L296" i="3"/>
  <c r="L295" i="3"/>
  <c r="L294" i="3"/>
  <c r="L293" i="3"/>
  <c r="L292" i="3"/>
  <c r="L291" i="3"/>
  <c r="L290" i="3"/>
  <c r="L289" i="3"/>
  <c r="L288" i="3"/>
  <c r="L287" i="3"/>
  <c r="L286" i="3"/>
  <c r="L285" i="3"/>
  <c r="L284" i="3"/>
  <c r="L283" i="3"/>
  <c r="L282" i="3"/>
  <c r="L281" i="3"/>
  <c r="L280" i="3"/>
  <c r="L279" i="3"/>
  <c r="L278" i="3"/>
  <c r="L277" i="3"/>
  <c r="L276" i="3"/>
  <c r="L275" i="3"/>
  <c r="L274" i="3"/>
  <c r="L273" i="3"/>
  <c r="L272" i="3"/>
  <c r="L271" i="3"/>
  <c r="L270" i="3"/>
  <c r="L269" i="3"/>
  <c r="L268" i="3"/>
  <c r="L267" i="3"/>
  <c r="L266" i="3"/>
  <c r="L265" i="3"/>
  <c r="L264" i="3"/>
  <c r="L263" i="3"/>
  <c r="L262" i="3"/>
  <c r="L261" i="3"/>
  <c r="L260" i="3"/>
  <c r="L259" i="3"/>
  <c r="L258" i="3"/>
  <c r="L257" i="3"/>
  <c r="L256" i="3"/>
  <c r="L255" i="3"/>
  <c r="L254" i="3"/>
  <c r="L253" i="3"/>
  <c r="L252" i="3"/>
  <c r="L251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 l="1"/>
  <c r="M6" i="6" l="1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M188" i="6"/>
  <c r="M189" i="6"/>
  <c r="M190" i="6"/>
  <c r="M191" i="6"/>
  <c r="M192" i="6"/>
  <c r="M193" i="6"/>
  <c r="M194" i="6"/>
  <c r="M195" i="6"/>
  <c r="M196" i="6"/>
  <c r="M197" i="6"/>
  <c r="M198" i="6"/>
  <c r="M199" i="6"/>
  <c r="M200" i="6"/>
  <c r="M201" i="6"/>
  <c r="M202" i="6"/>
  <c r="M203" i="6"/>
  <c r="M204" i="6"/>
  <c r="M205" i="6"/>
  <c r="M206" i="6"/>
  <c r="M207" i="6"/>
  <c r="M208" i="6"/>
  <c r="M209" i="6"/>
  <c r="M210" i="6"/>
  <c r="M211" i="6"/>
  <c r="M212" i="6"/>
  <c r="M213" i="6"/>
  <c r="M214" i="6"/>
  <c r="M215" i="6"/>
  <c r="M216" i="6"/>
  <c r="M5" i="6"/>
  <c r="E9" i="1"/>
  <c r="E5" i="2" l="1"/>
  <c r="E12" i="2"/>
  <c r="E11" i="2"/>
  <c r="E9" i="2"/>
  <c r="J7" i="2"/>
  <c r="J5" i="2"/>
  <c r="H37" i="1" l="1"/>
  <c r="J199" i="6" l="1"/>
  <c r="K199" i="6"/>
  <c r="J200" i="6"/>
  <c r="K200" i="6"/>
  <c r="J201" i="6"/>
  <c r="L201" i="6" s="1"/>
  <c r="K201" i="6"/>
  <c r="J202" i="6"/>
  <c r="K202" i="6"/>
  <c r="J203" i="6"/>
  <c r="K203" i="6"/>
  <c r="J204" i="6"/>
  <c r="K204" i="6"/>
  <c r="J205" i="6"/>
  <c r="K205" i="6"/>
  <c r="J206" i="6"/>
  <c r="K206" i="6"/>
  <c r="J207" i="6"/>
  <c r="K207" i="6"/>
  <c r="J208" i="6"/>
  <c r="K208" i="6"/>
  <c r="J209" i="6"/>
  <c r="K209" i="6"/>
  <c r="J210" i="6"/>
  <c r="K210" i="6"/>
  <c r="J211" i="6"/>
  <c r="K211" i="6"/>
  <c r="J212" i="6"/>
  <c r="K212" i="6"/>
  <c r="J213" i="6"/>
  <c r="K213" i="6"/>
  <c r="J214" i="6"/>
  <c r="K214" i="6"/>
  <c r="J215" i="6"/>
  <c r="L215" i="6" s="1"/>
  <c r="K215" i="6"/>
  <c r="J216" i="6"/>
  <c r="K216" i="6"/>
  <c r="L205" i="6" l="1"/>
  <c r="L203" i="6"/>
  <c r="F31" i="1"/>
  <c r="L211" i="6"/>
  <c r="L212" i="6"/>
  <c r="L207" i="6"/>
  <c r="L209" i="6"/>
  <c r="L202" i="6"/>
  <c r="L216" i="6"/>
  <c r="L204" i="6"/>
  <c r="M4" i="6"/>
  <c r="F27" i="1" s="1"/>
  <c r="E27" i="1" s="1"/>
  <c r="L214" i="6"/>
  <c r="L213" i="6"/>
  <c r="L210" i="6"/>
  <c r="L208" i="6"/>
  <c r="L206" i="6"/>
  <c r="L200" i="6"/>
  <c r="L199" i="6"/>
  <c r="E26" i="1"/>
  <c r="F14" i="1"/>
  <c r="E13" i="1"/>
  <c r="F13" i="1"/>
  <c r="P4" i="6" l="1"/>
  <c r="E35" i="1"/>
  <c r="E36" i="1"/>
  <c r="E4" i="4"/>
  <c r="F4" i="4" s="1"/>
  <c r="H4" i="4" s="1"/>
  <c r="F17" i="4"/>
  <c r="F16" i="4"/>
  <c r="F14" i="4"/>
  <c r="G68" i="2"/>
  <c r="H14" i="1"/>
  <c r="H13" i="1"/>
  <c r="E19" i="1" l="1"/>
  <c r="E31" i="1" l="1"/>
  <c r="H27" i="1"/>
  <c r="H26" i="1" l="1"/>
  <c r="F19" i="1"/>
  <c r="H19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8" i="1"/>
  <c r="H18" i="1" s="1"/>
  <c r="F17" i="1"/>
  <c r="H17" i="1" s="1"/>
  <c r="F16" i="1"/>
  <c r="H16" i="1" s="1"/>
  <c r="F15" i="1"/>
  <c r="H15" i="1" s="1"/>
  <c r="H31" i="1"/>
  <c r="H32" i="1" s="1"/>
  <c r="G95" i="2"/>
  <c r="G94" i="2"/>
  <c r="G93" i="2"/>
  <c r="G85" i="2"/>
  <c r="G88" i="2"/>
  <c r="G79" i="2"/>
  <c r="G78" i="2"/>
  <c r="G77" i="2"/>
  <c r="G83" i="2"/>
  <c r="G84" i="2"/>
  <c r="G89" i="2"/>
  <c r="G92" i="2"/>
  <c r="G91" i="2"/>
  <c r="E86" i="2"/>
  <c r="G86" i="2" s="1"/>
  <c r="G80" i="2"/>
  <c r="G90" i="2"/>
  <c r="G87" i="2"/>
  <c r="G82" i="2"/>
  <c r="G81" i="2"/>
  <c r="A97" i="2"/>
  <c r="F17" i="2"/>
  <c r="H28" i="1" l="1"/>
  <c r="G97" i="2"/>
  <c r="F71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96" i="2" l="1"/>
  <c r="G5" i="2"/>
  <c r="G6" i="2"/>
  <c r="G7" i="2"/>
  <c r="G8" i="2"/>
  <c r="G9" i="2"/>
  <c r="G10" i="2"/>
  <c r="G11" i="2"/>
  <c r="G12" i="2"/>
  <c r="G13" i="2"/>
  <c r="G24" i="2"/>
  <c r="G69" i="2" s="1"/>
  <c r="A15" i="2"/>
  <c r="G71" i="2" l="1"/>
  <c r="G72" i="2"/>
  <c r="G15" i="2"/>
  <c r="G14" i="2" s="1"/>
  <c r="G18" i="2" l="1"/>
  <c r="G17" i="2"/>
  <c r="G73" i="2"/>
  <c r="G19" i="2" l="1"/>
  <c r="F9" i="1" s="1"/>
  <c r="H9" i="1" s="1"/>
  <c r="H10" i="1" s="1"/>
  <c r="H39" i="1" s="1"/>
  <c r="H40" i="1" l="1"/>
</calcChain>
</file>

<file path=xl/sharedStrings.xml><?xml version="1.0" encoding="utf-8"?>
<sst xmlns="http://schemas.openxmlformats.org/spreadsheetml/2006/main" count="5447" uniqueCount="2570">
  <si>
    <r>
      <t xml:space="preserve">ANEXO XI </t>
    </r>
    <r>
      <rPr>
        <b/>
        <sz val="10"/>
        <color theme="1"/>
        <rFont val="Arial"/>
        <family val="2"/>
      </rPr>
      <t xml:space="preserve">– </t>
    </r>
    <r>
      <rPr>
        <b/>
        <sz val="11"/>
        <color theme="1"/>
        <rFont val="Arial"/>
        <family val="2"/>
      </rPr>
      <t>Orçamento Compilado para Provisão da Manutenção Predial</t>
    </r>
  </si>
  <si>
    <t>ITEM</t>
  </si>
  <si>
    <t> </t>
  </si>
  <si>
    <t>Valor (R$)</t>
  </si>
  <si>
    <t>BDI</t>
  </si>
  <si>
    <t>Valor c/ BDI
(R$)</t>
  </si>
  <si>
    <t>Discriminação</t>
  </si>
  <si>
    <t>Qde</t>
  </si>
  <si>
    <t>Un.</t>
  </si>
  <si>
    <t>Unitário</t>
  </si>
  <si>
    <t>(anual)</t>
  </si>
  <si>
    <t>(%)</t>
  </si>
  <si>
    <t>Anual</t>
  </si>
  <si>
    <t xml:space="preserve">SERVIÇOS GERAIS DE MANUTENÇÃO PREDIAL 	</t>
  </si>
  <si>
    <t>1.1</t>
  </si>
  <si>
    <t>EQUIPAMENTOS BÁSICOS</t>
  </si>
  <si>
    <t>1.1.1</t>
  </si>
  <si>
    <t>Ferramentas, Instrumentos, Equipamentos e Equipamentos de segurança</t>
  </si>
  <si>
    <t>un</t>
  </si>
  <si>
    <t>1.2</t>
  </si>
  <si>
    <t>SERVIÇOS ESPECIALIZADOS</t>
  </si>
  <si>
    <t>1.2.1</t>
  </si>
  <si>
    <t>Análises</t>
  </si>
  <si>
    <t>1.2.2</t>
  </si>
  <si>
    <t>1.2.3</t>
  </si>
  <si>
    <t>LIMPEZA MECÂNICA DOS DUTOS DE CLIMATIZAÇÃO</t>
  </si>
  <si>
    <t>m</t>
  </si>
  <si>
    <t>1.2.4</t>
  </si>
  <si>
    <t>GERENCIAMENTO DE MANUTENÇÃO PREDIAL (CUSTO MENSAL). MONITORAMENTO DA PRESTAÇÃO DOS SERVIÇOS; PLANEJAMENTO DAS ATIVIDADES PREVENTIVAS E CORRETIVAS; CONTROLE DE ATIVOS; PMOC DIGITAL; GERAÇÃO DE RELATÓRIOS, DASHBOARDS E GRÁFICOS. INCLUSO FORNECIMENTO DE SOFTWARE, LICENÇAS, TREINAMENTO E IMPLANTAÇÃO.</t>
  </si>
  <si>
    <t>1.2.5</t>
  </si>
  <si>
    <t>GERENCIAMENTO DE MANUTENÇÃO PREDIAL (CUSTO ÚNICO).  FORNECIMENTO DE SOFTWARE, LICENÇAS, TREINAMENTO E IMPLANTAÇÃO</t>
  </si>
  <si>
    <t>1.2.6</t>
  </si>
  <si>
    <t>mês</t>
  </si>
  <si>
    <t>1.2.7</t>
  </si>
  <si>
    <t>1.2.8</t>
  </si>
  <si>
    <t>Identificação/Atualização dos Ambientes Existentes nas Edificações</t>
  </si>
  <si>
    <t>1.2.9</t>
  </si>
  <si>
    <t>Cadastro/Atualização da Planta Baixa Arquitetônica</t>
  </si>
  <si>
    <t>1.2.10</t>
  </si>
  <si>
    <t>Relatório Mensal de Engenharia</t>
  </si>
  <si>
    <t>1.2.11</t>
  </si>
  <si>
    <t>Elaboração/Revisão do PGRS</t>
  </si>
  <si>
    <t>1.2.12</t>
  </si>
  <si>
    <t>Elaboração/Revisão do PIE</t>
  </si>
  <si>
    <t>1.2.13</t>
  </si>
  <si>
    <t>Elaboração do RISF de cada imóvel</t>
  </si>
  <si>
    <t>1.2.14</t>
  </si>
  <si>
    <t>Preventivas especializadas (Detalhamento em anexo)</t>
  </si>
  <si>
    <t>1.2.15</t>
  </si>
  <si>
    <t>Total item 1.2</t>
  </si>
  <si>
    <t>1.3</t>
  </si>
  <si>
    <t>1.3.1</t>
  </si>
  <si>
    <t>Previsão material básico de consumo e peças de reposição (conforme anexo VI)</t>
  </si>
  <si>
    <t>Total item 1.3</t>
  </si>
  <si>
    <t>1.4</t>
  </si>
  <si>
    <t>MÃO DE OBRA PERMANENTE</t>
  </si>
  <si>
    <t>VALOR TOTAL  - ANUAL</t>
  </si>
  <si>
    <t>VALOR TOTAL  - MENSAL</t>
  </si>
  <si>
    <t>EQUIPAMENTOS, INSTRUMENTOS E FERRAMENTAL BÁSICOS</t>
  </si>
  <si>
    <t>USO POR PROFISSIONAL</t>
  </si>
  <si>
    <t>CÓDIGO</t>
  </si>
  <si>
    <t>BANCO</t>
  </si>
  <si>
    <t>DESCRIÇÃO</t>
  </si>
  <si>
    <t>UNIDADE</t>
  </si>
  <si>
    <t>QUANTIDADE</t>
  </si>
  <si>
    <t>V. UNIT</t>
  </si>
  <si>
    <t>V. TOTAL</t>
  </si>
  <si>
    <t xml:space="preserve"> 00043479 </t>
  </si>
  <si>
    <t>SINAPI</t>
  </si>
  <si>
    <t>FERRAMENTAS - FAMILIA SERVENTE - MENSALISTA (ENCARGOS COMPLEMENTARES - COLETADO CAIXA)</t>
  </si>
  <si>
    <t>MES</t>
  </si>
  <si>
    <t xml:space="preserve"> 00043478 </t>
  </si>
  <si>
    <t>FERRAMENTAS - FAMILIA PINTOR - MENSALISTA (ENCARGOS COMPLEMENTARES - COLETADO CAIXA)</t>
  </si>
  <si>
    <t xml:space="preserve"> 00043477 </t>
  </si>
  <si>
    <t>FERRAMENTAS - FAMILIA PEDREIRO - MENSALISTA (ENCARGOS COMPLEMENTARES - COLETADO CAIXA)</t>
  </si>
  <si>
    <t xml:space="preserve"> 00043480 </t>
  </si>
  <si>
    <t>FERRAMENTAS - FAMILIA SOLDADOR - MENSALISTA (ENCARGOS COMPLEMENTARES - COLETADO CAIXA)</t>
  </si>
  <si>
    <t xml:space="preserve"> 00043475 </t>
  </si>
  <si>
    <t>FERRAMENTAS - FAMILIA ENCARREGADO GERAL - MENSALISTA (ENCARGOS COMPLEMENTARES - COLETADO CAIXA)</t>
  </si>
  <si>
    <t xml:space="preserve"> 00043474 </t>
  </si>
  <si>
    <t>FERRAMENTAS - FAMILIA ENGENHEIRO - MENSALISTA (ENCARGOS COMPLEMENTARES - COLETADO CAIXA)</t>
  </si>
  <si>
    <t xml:space="preserve"> 00043473 </t>
  </si>
  <si>
    <t>FERRAMENTAS - FAMILIA ENCANADOR - MENSALISTA (ENCARGOS COMPLEMENTARES - COLETADO CAIXA)</t>
  </si>
  <si>
    <t xml:space="preserve"> 00043472 </t>
  </si>
  <si>
    <t>FERRAMENTAS - FAMILIA ELETRICISTA - MENSALISTA (ENCARGOS COMPLEMENTARES - COLETADO CAIXA)</t>
  </si>
  <si>
    <t xml:space="preserve"> 00043471 </t>
  </si>
  <si>
    <t>FERRAMENTAS - FAMILIA CARPINTEIRO DE FORMAS - MENSALISTA (ENCARGOS COMPLEMENTARES - COLETADO CAIXA)</t>
  </si>
  <si>
    <t>TOTAL ANUAL</t>
  </si>
  <si>
    <t>Manutenção equipamentos (gastos mensais) - Adotado 0,5% a.m. (o coeficiente adotado com base no TCPO, ed. PINI, para equipamentos de pequeno porte, com utilização, em média de 83h/mês)</t>
  </si>
  <si>
    <t xml:space="preserve">Depreciação de equipamentos (gasto mensal) - Adotado 5 anos e residual de 20% </t>
  </si>
  <si>
    <t>TOTAL (MÊS)</t>
  </si>
  <si>
    <t>FERRAMENTA DE USO GERAL</t>
  </si>
  <si>
    <t xml:space="preserve"> 00005090 </t>
  </si>
  <si>
    <t>CADEADO SIMPLES, CORPO EM LATAO MACICO, COM LARGURA DE 25 MM E ALTURA DE APROX 25 MM, HASTE CEMENTADA (NAO LONGA), EM ACO TEMPERADO COM DIAMETRO DE APROX 5,0 MM, INCLUINDO 2 CHAVES</t>
  </si>
  <si>
    <t>UN</t>
  </si>
  <si>
    <t xml:space="preserve"> 00038547 </t>
  </si>
  <si>
    <t>ALICATE DE CRIMPAR RJ11, RJ12 E RJ45</t>
  </si>
  <si>
    <t xml:space="preserve"> PF.SPS.2023.I000010 </t>
  </si>
  <si>
    <t>Próprio</t>
  </si>
  <si>
    <t>LUXÍMETRO DIGITAL</t>
  </si>
  <si>
    <t xml:space="preserve"> PF.SPS.2023.I000011 </t>
  </si>
  <si>
    <t>TRENA 30M</t>
  </si>
  <si>
    <t xml:space="preserve"> 00000743 </t>
  </si>
  <si>
    <t>LOCACAO DE BOMBA SUBMERSIVEL PARA DRENAGEM E ESGOTAMENTO, MOTOR ELETRICO TRIFASICO, POTENCIA DE 2 CV, DIAMETRO DE RECALQUE DE 2", FAIXA DE OPERACAO Q=35 M3/H (+ OU - 3 M3/H) E AMT=2 M, Q=13 M3/H (+ OU - 3 M3/H) E AMT = 17 M (+ OU - 3 M)</t>
  </si>
  <si>
    <t>H</t>
  </si>
  <si>
    <t xml:space="preserve"> 00010588 </t>
  </si>
  <si>
    <t>BOMBA SUBMERSIVEL, ELETRICA, TRIFASICA, POTENCIA 0,98 HP, DIAMETRO DO ROTOR 142 MM SEMIABERTO, BOCAL DE SAIDA DIAMETRO DE 2 POLEGADAS, HM/Q = 2 M / 32 M3/H A 8 M / 16 M3/H</t>
  </si>
  <si>
    <t xml:space="preserve"> PF.SPS.2023.I000013 </t>
  </si>
  <si>
    <t>CHAVE PARA TROCAR REPARO</t>
  </si>
  <si>
    <t xml:space="preserve"> PF.SPS.2023.I000014 </t>
  </si>
  <si>
    <t>CHAVE DE GRIFO Nº 08''</t>
  </si>
  <si>
    <t xml:space="preserve"> PF.SPS.2023.I000015 </t>
  </si>
  <si>
    <t>CHAVE DE GRIFO Nº 10''</t>
  </si>
  <si>
    <t xml:space="preserve"> PF.SPS.2023.I000016 </t>
  </si>
  <si>
    <t>CHAVE DE GRIFO Nº 12''</t>
  </si>
  <si>
    <t xml:space="preserve"> PF.SPS.2023.I000017 </t>
  </si>
  <si>
    <t>CHAVE DE GRIFO Nº 14'</t>
  </si>
  <si>
    <t xml:space="preserve"> PF.SPS.2023.I000018 </t>
  </si>
  <si>
    <t>CHAVE DE GRIFO Nº 18'</t>
  </si>
  <si>
    <t xml:space="preserve"> PF.SPS.2023.I000019 </t>
  </si>
  <si>
    <t>CHAVE DE GRIFO Nº 36'</t>
  </si>
  <si>
    <t xml:space="preserve"> PF.SPS.2023.I000045 </t>
  </si>
  <si>
    <t>DESENTUPIDOR MANUAL, TIPO CABO, COMPRIMENTO DE 3 METROS, COM MOLA NA PONTA</t>
  </si>
  <si>
    <t xml:space="preserve"> PF.SPS.2023.I000046 </t>
  </si>
  <si>
    <t>DESENTUPIDO MANUAL, TIPO BORRACHA COM CABO</t>
  </si>
  <si>
    <t xml:space="preserve"> PF.SPS.2023.I000047 </t>
  </si>
  <si>
    <t>LANTERNA GRANDE</t>
  </si>
  <si>
    <t xml:space="preserve"> PF.SPS.2023.I000049 </t>
  </si>
  <si>
    <t>CHAVE TESTE</t>
  </si>
  <si>
    <t xml:space="preserve"> PF.SPS.2023.I000034 </t>
  </si>
  <si>
    <t>DECIBELÍMETRO DIGITAL (EQUITHERM)</t>
  </si>
  <si>
    <t xml:space="preserve"> PF.SPS.2023.I000048 </t>
  </si>
  <si>
    <t>TERMÔMETRO DIGITAL</t>
  </si>
  <si>
    <t xml:space="preserve"> PF.SPS.2023.I000044 </t>
  </si>
  <si>
    <t>TESOURA INDUSTRIAL</t>
  </si>
  <si>
    <t xml:space="preserve"> PF.SPS.2023.I000043 </t>
  </si>
  <si>
    <t>KIT 4X RC 3002 G2 RÁDIO COMUNICADOR INTELBRAS OU SIMILAR</t>
  </si>
  <si>
    <t xml:space="preserve"> PF.SPS.2023.I000042 </t>
  </si>
  <si>
    <t>JOGO DE ABRIR ROSCA(MACHO E TARRAXA)</t>
  </si>
  <si>
    <t xml:space="preserve"> PF.SPS.2023.I000041 </t>
  </si>
  <si>
    <t>MACACO HIDRÁULICO</t>
  </si>
  <si>
    <t xml:space="preserve"> PF.SPS.2023.I000040 </t>
  </si>
  <si>
    <t>LIMA</t>
  </si>
  <si>
    <t xml:space="preserve"> PF.SPS.2023.I000039 </t>
  </si>
  <si>
    <t>JOGO DE SOQUETES SEXTAVADOS 1/2 PROFISSIONAL(AÇO CROMO VANÁDIO)</t>
  </si>
  <si>
    <t xml:space="preserve"> PF.SPS.2023.I000037 </t>
  </si>
  <si>
    <t>JOGODE CHAVES COMBINADAS 6 À 32 MM</t>
  </si>
  <si>
    <t xml:space="preserve"> PF.SPS.2023.I000038 </t>
  </si>
  <si>
    <t>JOGO DE CHAVES TORX RETA DE T4 À T30,</t>
  </si>
  <si>
    <t xml:space="preserve"> PF.SPS.2023.I000036 </t>
  </si>
  <si>
    <t>GUIA( CONDUTOR DE CABOS)</t>
  </si>
  <si>
    <t xml:space="preserve"> PF.SPS.2023.I000035 </t>
  </si>
  <si>
    <t>JOGO DE FORMÃO - 12 PEÇAS</t>
  </si>
  <si>
    <t xml:space="preserve"> PF.SPS.2023.I000033 </t>
  </si>
  <si>
    <t>COMPRESSOR DE AR, 50 LITROS, COM RODAS</t>
  </si>
  <si>
    <t xml:space="preserve"> PF.SPS.2023.I000032 </t>
  </si>
  <si>
    <t>CHAVE B.L.I ENROLADEIRA PARA TELEFONIA</t>
  </si>
  <si>
    <t xml:space="preserve"> PF.SPS.2023.I000031 </t>
  </si>
  <si>
    <t>CERTIFICADOR DE CABO UTP FLUKE</t>
  </si>
  <si>
    <t xml:space="preserve"> PF.SPS.2023.I000030 </t>
  </si>
  <si>
    <t>BROCA DE AÇO RÁPIDO (JOGO) 1 A 13MM 25 PEÇAS</t>
  </si>
  <si>
    <t xml:space="preserve"> PF.SPS.2023.I000029 </t>
  </si>
  <si>
    <t>PÉ-DE-CABRA(80 CM)</t>
  </si>
  <si>
    <t xml:space="preserve"> PF.SPS.2023.I000028 </t>
  </si>
  <si>
    <t>ALAVANCA</t>
  </si>
  <si>
    <t xml:space="preserve"> PF.SPS.2023.I000027 </t>
  </si>
  <si>
    <t>SERRA TICO-TICO</t>
  </si>
  <si>
    <t xml:space="preserve"> PF.SPS.2023.I000026 </t>
  </si>
  <si>
    <t>SERRA CIRCULAR GRANDE ELÉTRICA</t>
  </si>
  <si>
    <t xml:space="preserve"> PF.SPS.2023.I000025 </t>
  </si>
  <si>
    <t>CHAVE MAGNÉTICA(TESTE DE MOTORES TRIFÁSICOS)</t>
  </si>
  <si>
    <t xml:space="preserve"> PF.SPS.2023.I000024 </t>
  </si>
  <si>
    <t>SEQUENCÍMETRO E FASÍMETRO</t>
  </si>
  <si>
    <t xml:space="preserve"> PF.SPS.2023.I000023 </t>
  </si>
  <si>
    <t>REBITADEIRA</t>
  </si>
  <si>
    <t xml:space="preserve"> PF.SPS.2023.I000022 </t>
  </si>
  <si>
    <t>ANEMÔMETRO</t>
  </si>
  <si>
    <t xml:space="preserve"> PF.SPS.2023.I000021 </t>
  </si>
  <si>
    <t>CONJUNTO DE MAÇARICO PARA CORTE E SOLDA OXI-ACETILENO</t>
  </si>
  <si>
    <t xml:space="preserve"> PF.SPS.2023.I000020 </t>
  </si>
  <si>
    <t>SISTEMA DE SOLDA(JOGO DE MAÇARICO COMPLETO OXIGÊNIO E ECETILENO)</t>
  </si>
  <si>
    <t xml:space="preserve"> PF.SPS.2023.I000009 </t>
  </si>
  <si>
    <t>TESTADOR DE CABO DE REDE P/RJ11 E RJ45</t>
  </si>
  <si>
    <t xml:space="preserve"> PF.SPS.2023.I000099 </t>
  </si>
  <si>
    <t xml:space="preserve">RELÓGIO DE PONTO BIOMÉTRICO DIGITAL, INCLUSO SOFTWARE HOMOLOGADO E EMISSÃO DE COMPROVANTE </t>
  </si>
  <si>
    <t>.</t>
  </si>
  <si>
    <t>EQUIPAMENTO DE SEGURANÇA COMPLEMENTARES</t>
  </si>
  <si>
    <t xml:space="preserve"> 00036151 </t>
  </si>
  <si>
    <t>MANGOTE DE SEGURANCA EM RASPA DE COURO</t>
  </si>
  <si>
    <t xml:space="preserve"> 00036141 </t>
  </si>
  <si>
    <t>MASCARA DE SEGURANCA PARA SOLDA COM ESCUDO DE CELERON E CARNEIRA DE PLASTICO COM REGULAGEM</t>
  </si>
  <si>
    <t xml:space="preserve"> 00012895 </t>
  </si>
  <si>
    <t>CAPACETE DE SEGURANCA ABA FRONTAL COM SUSPENSAO DE POLIETILENO, SEM JUGULAR (CLASSE B)</t>
  </si>
  <si>
    <t xml:space="preserve"> 00012892 </t>
  </si>
  <si>
    <t>LUVA RASPA DE COURO, CANO CURTO (PUNHO *7* CM)</t>
  </si>
  <si>
    <t>PAR</t>
  </si>
  <si>
    <t xml:space="preserve"> SRPF-DF-I-213 </t>
  </si>
  <si>
    <t>LUVA LATEX C/FORRO AM</t>
  </si>
  <si>
    <t xml:space="preserve"> SRPF-DF-I-214 </t>
  </si>
  <si>
    <t>LUVA PVC C/FORRO LISA - 35CM</t>
  </si>
  <si>
    <t xml:space="preserve"> 00036147 </t>
  </si>
  <si>
    <t>LUVA DE BORRACHA ISOLANTE PARA ALTA TENSAO, RESISTENTE A OZONIO, TENSAO DE ENSAIO 2,5 KV (PAR)</t>
  </si>
  <si>
    <t xml:space="preserve"> 00036145 </t>
  </si>
  <si>
    <t>BOTA DE PVC PRETA, CANO MEDIO, SEM FORRO</t>
  </si>
  <si>
    <t xml:space="preserve"> 00012893 </t>
  </si>
  <si>
    <t>BOTA DE SEGURANCA COM BIQUEIRA DE ACO E COLARINHO ACOLCHOADO</t>
  </si>
  <si>
    <t xml:space="preserve"> 00036142 </t>
  </si>
  <si>
    <t>PROTETOR AUDITIVO TIPO PLUG DE INSERCAO COM CORDAO, ATENUACAO SUPERIOR A 15 DB</t>
  </si>
  <si>
    <t xml:space="preserve"> 00036143 </t>
  </si>
  <si>
    <t>PROTETOR AUDITIVO TIPO CONCHA COM ABAFADOR DE RUIDOS, ATENUACAO ACIMA DE 22 DB</t>
  </si>
  <si>
    <t xml:space="preserve"> 00036152 </t>
  </si>
  <si>
    <t>OCULOS DE SEGURANCA CONTRA IMPACTOS COM LENTE INCOLOR, ARMACAO NYLON, COM PROTECAO UVA E UVB</t>
  </si>
  <si>
    <t xml:space="preserve"> 00036146 </t>
  </si>
  <si>
    <t>PROTETOR SOLAR FPS 30, EMBALAGEM 2 LITROS</t>
  </si>
  <si>
    <t xml:space="preserve"> 00036148 </t>
  </si>
  <si>
    <t>CINTURAO DE SEGURANCA TIPO PARAQUEDISTA, FIVELA EM ACO, AJUSTE NO SUSPENSARIO, CINTURA E PERNAS</t>
  </si>
  <si>
    <t xml:space="preserve"> 00036149 </t>
  </si>
  <si>
    <t>TRAVA-QUEDAS EM ACO PARA CORDA DE 12 MM, EXTENSOR DE 25 X 300 MM, COM MOSQUETAO TIPO GANCHO TRAVA DUPLA</t>
  </si>
  <si>
    <t xml:space="preserve"> 00036153 </t>
  </si>
  <si>
    <t>TALABARTE DE SEGURANCA, 2 MOSQUETOES TRAVA DUPLA *53* MM DE ABERTURA, COM ABSORVEDOR DE ENERGIA</t>
  </si>
  <si>
    <t xml:space="preserve"> 00036144 </t>
  </si>
  <si>
    <t>RESPIRADOR DESCARTAVEL SEM VALVULA DE EXALACAO, PFF 1</t>
  </si>
  <si>
    <t xml:space="preserve"> SRPF-DF-I-215 </t>
  </si>
  <si>
    <t>PROTETOR FACIAL 08 - INCOLOR</t>
  </si>
  <si>
    <t xml:space="preserve"> 00036150 </t>
  </si>
  <si>
    <t>AVENTAL DE SEGURANCA DE RASPA DE COURO 1,00 X 0,60 M</t>
  </si>
  <si>
    <t>Código</t>
  </si>
  <si>
    <t>Banco</t>
  </si>
  <si>
    <t>Descrição</t>
  </si>
  <si>
    <t>Und</t>
  </si>
  <si>
    <t>Quant.</t>
  </si>
  <si>
    <t>Custo Unit</t>
  </si>
  <si>
    <t>Valor Unit com BDI</t>
  </si>
  <si>
    <t>Total</t>
  </si>
  <si>
    <t>M. O.</t>
  </si>
  <si>
    <t>MAT.</t>
  </si>
  <si>
    <t>ANEXO VI - PEÇAS E MATERIAIS (INSUMOS)</t>
  </si>
  <si>
    <t xml:space="preserve"> 00039129 </t>
  </si>
  <si>
    <t>ABRACADEIRA EM ACO PARA AMARRACAO DE ELETRODUTOS, TIPO D, COM 1" E CUNHA DE FIXACAO</t>
  </si>
  <si>
    <t xml:space="preserve"> 00036801 </t>
  </si>
  <si>
    <t>ACABAMENTO DE METAL CROMADO PARA REGISTRO PEQUENO, DE PAREDE, 1/2 " OU 3/4 "</t>
  </si>
  <si>
    <t xml:space="preserve"> 00000001 </t>
  </si>
  <si>
    <t>ACETILENO (RECARGA DE GAS ACETILENO PARA CILINDRO DE CONJUNTO OXICORTE GRANDE) NAO INCLUI TROCA/MANUTENCAO DO CILINDRO</t>
  </si>
  <si>
    <t>KG</t>
  </si>
  <si>
    <t xml:space="preserve"> 00000003 </t>
  </si>
  <si>
    <t>ACIDO CLORIDRICO / ACIDO MURIATICO, DILUICAO 10% A 12% PARA USO EM LIMPEZA</t>
  </si>
  <si>
    <t>L</t>
  </si>
  <si>
    <t xml:space="preserve"> 00000034 </t>
  </si>
  <si>
    <t>ACO CA-50, 10,0 MM, VERGALHAO</t>
  </si>
  <si>
    <t xml:space="preserve"> 00043055 </t>
  </si>
  <si>
    <t>ACO CA-50, 12,5 MM OU 16,0 MM, VERGALHAO</t>
  </si>
  <si>
    <t xml:space="preserve"> 00000032 </t>
  </si>
  <si>
    <t>ACO CA-50, 6,3 MM, VERGALHAO</t>
  </si>
  <si>
    <t xml:space="preserve"> 00000033 </t>
  </si>
  <si>
    <t>ACO CA-50, 8,0 MM, VERGALHAO</t>
  </si>
  <si>
    <t xml:space="preserve"> 00043061 </t>
  </si>
  <si>
    <t>ACO CA-60, 4,2 MM OU 5,0 MM, DOBRADO E CORTADO</t>
  </si>
  <si>
    <t xml:space="preserve"> 00000108 </t>
  </si>
  <si>
    <t>ADAPTADOR PVC SOLDAVEL CURTO COM BOLSA E ROSCA, 32 MM X 1", PARA AGUA FRIA</t>
  </si>
  <si>
    <t xml:space="preserve"> 00000113 </t>
  </si>
  <si>
    <t>ADAPTADOR PVC SOLDAVEL CURTO COM BOLSA E ROSCA, 60 MM X 2", PARA AGUA FRIA</t>
  </si>
  <si>
    <t xml:space="preserve"> 00000104 </t>
  </si>
  <si>
    <t>ADAPTADOR PVC SOLDAVEL CURTO COM BOLSA E ROSCA, 75 MM X 2 1/2", PARA AGUA FRIA</t>
  </si>
  <si>
    <t xml:space="preserve"> 00004791 </t>
  </si>
  <si>
    <t>ADESIVO ACRILICO DE BASE AQUOSA / COLA DE CONTATO</t>
  </si>
  <si>
    <t xml:space="preserve"> 00000119 </t>
  </si>
  <si>
    <t>ADESIVO PLASTICO PARA PVC, BISNAGA COM 75 GR</t>
  </si>
  <si>
    <t xml:space="preserve"> 00000122 </t>
  </si>
  <si>
    <t>ADESIVO PLASTICO PARA PVC, FRASCO COM *850* GR</t>
  </si>
  <si>
    <t xml:space="preserve"> 00000319 </t>
  </si>
  <si>
    <t>ANEL BORRACHA, PARA TUBO PVC DEFOFO, DN 200 MM (NBR 7665)</t>
  </si>
  <si>
    <t xml:space="preserve"> 00039642 </t>
  </si>
  <si>
    <t>ANEL DE BORRACHA PARA VEDACAO DE DUTO PEAD CORRUGADO PARA ELETRICA, DN 1 1/2" (NBR 15715)</t>
  </si>
  <si>
    <t xml:space="preserve"> 00003312 </t>
  </si>
  <si>
    <t>ARAME DE AMARRACAO PARA GABIAO GALVANIZADO, DIAMETRO 2,2 MM</t>
  </si>
  <si>
    <t xml:space="preserve"> 00000366 </t>
  </si>
  <si>
    <t>AREIA FINA - POSTO JAZIDA/FORNECEDOR (RETIRADO NA JAZIDA, SEM TRANSPORTE)</t>
  </si>
  <si>
    <t>m³</t>
  </si>
  <si>
    <t xml:space="preserve"> 00000367 </t>
  </si>
  <si>
    <t>AREIA GROSSA - POSTO JAZIDA/FORNECEDOR (RETIRADO NA JAZIDA, SEM TRANSPORTE)</t>
  </si>
  <si>
    <t xml:space="preserve"> 00000370 </t>
  </si>
  <si>
    <t>AREIA MEDIA - POSTO JAZIDA/FORNECEDOR (RETIRADO NA JAZIDA, SEM TRANSPORTE)</t>
  </si>
  <si>
    <t xml:space="preserve"> 00037596 </t>
  </si>
  <si>
    <t>ARGAMASSA COLANTE TIPO AC III E</t>
  </si>
  <si>
    <t xml:space="preserve"> 00037553 </t>
  </si>
  <si>
    <t>ARGAMASSA INDUSTRIALIZADA PARA CHAPISCO COLANTE</t>
  </si>
  <si>
    <t xml:space="preserve"> 00000130 </t>
  </si>
  <si>
    <t>ARGAMASSA POLIMERICA DE REPARO ESTRUTURAL, BICOMPONENTE</t>
  </si>
  <si>
    <t xml:space="preserve"> 00036886 </t>
  </si>
  <si>
    <t>ARGAMASSA PRONTA PARA CONTRAPISO</t>
  </si>
  <si>
    <t xml:space="preserve"> 00000377 </t>
  </si>
  <si>
    <t>ASSENTO SANITARIO DE PLASTICO, TIPO CONVENCIONAL</t>
  </si>
  <si>
    <t>ASSENTO SANITÁRIO DECA MONTE CARLO, BRANCO - AP.80.17 OU SIMILAR</t>
  </si>
  <si>
    <t>ASSENTO SANITÁRIO PARA PNE COM MICROBRAN, BRANCO - LINHA VOUGUE TVC/MAPGE 17 OU SIMILAR</t>
  </si>
  <si>
    <t xml:space="preserve"> 00007588 </t>
  </si>
  <si>
    <t>AUTOMATICO DE BOIA SUPERIOR / INFERIOR, *15* A / 250 V</t>
  </si>
  <si>
    <t xml:space="preserve"> 00010422 </t>
  </si>
  <si>
    <t>BACIA SANITARIA (VASO) COM CAIXA ACOPLADA, SIFAO APARENTE, DE LOUCA BRANCA (SEM ASSENTO)</t>
  </si>
  <si>
    <t xml:space="preserve"> 00000565 </t>
  </si>
  <si>
    <t>BARRA DE ACO CHATO, RETANGULAR, 25,4 MM X 4,76 MM (L X E), 1,73 KG/M</t>
  </si>
  <si>
    <t>M</t>
  </si>
  <si>
    <t xml:space="preserve"> 00000557 </t>
  </si>
  <si>
    <t>BARRA DE ACO CHATO, RETANGULAR, 38,1 MM X 12,7 MM (L X E), 3,79 KG/M</t>
  </si>
  <si>
    <t xml:space="preserve"> 00000551 </t>
  </si>
  <si>
    <t>BARRA DE ACO CHATO, RETANGULAR, 50,8 MM X 25,4 MM (L X E), 10,12 KG/M</t>
  </si>
  <si>
    <t>BARREIRA AUTOMATICA JETFLEX</t>
  </si>
  <si>
    <t>Bateria de alta performance, estacionária, 12 Volts, 50ah, cca 800, livre  de manutenção, 24meses de garantia.</t>
  </si>
  <si>
    <t xml:space="preserve"> 00007271 </t>
  </si>
  <si>
    <t>BLOCO CERAMICO / TIJOLO VAZADO PARA ALVENARIA DE VEDACAO, 8 FUROS NA HORIZONTAL, DE 9 X 19 X 19 CM (L XA X C)</t>
  </si>
  <si>
    <t xml:space="preserve"> 00037593 </t>
  </si>
  <si>
    <t>BLOCO CERAMICO / TIJOLO VAZADO PARA ALVENARIA DE VEDACAO, FUROS NA VERTICAL, 14 X 19 X 39 CM (NBR 15270)</t>
  </si>
  <si>
    <t xml:space="preserve"> 00036155 </t>
  </si>
  <si>
    <t>BLOQUETE/PISO INTERTRAVADO DE CONCRETO - MODELO ONDA/16 FACES/RETANGULAR/TIJOLINHO/PAVER/HOLANDES/PARALELEPIPEDO, 20 CM X 10 CM, E = 6 CM, RESISTENCIA DE 35 MPA (NBR 9781), COR NATURAL</t>
  </si>
  <si>
    <t>m²</t>
  </si>
  <si>
    <t xml:space="preserve"> 00000735 </t>
  </si>
  <si>
    <t>BOMBA CENTRIFUGA  MOTOR ELETRICO TRIFASICO 1,48HP  DIAMETRO DE SUCCAO X ELEVACAO 1" X 1", 4 ESTAGIOS, DIAMETRO DOS ROTORES 3 X 107 MM + 1 X 100 MM, HM/Q: 10 M / 5,3 M3/H A 70 M / 1,8 M3/H</t>
  </si>
  <si>
    <t xml:space="preserve"> 00000736 </t>
  </si>
  <si>
    <t>BOMBA CENTRIFUGA  MOTOR ELETRICO TRIFASICO 2,96HP, DIAMETRO DE SUCCAO X ELEVACAO 1 1/2" X 1 1/4", DIAMETRO DO ROTOR 148 MM, HM/Q: 34 M / 14,80 M3/H A 40 M / 8,60 M3/H</t>
  </si>
  <si>
    <t xml:space="preserve"> 00000732 </t>
  </si>
  <si>
    <t>BOMBA CENTRIFUGA MOTOR ELETRICO TRIFASICO 0,99HP  DIAMETRO DE SUCCAO X ELEVACAO 1" X 1", DIAMETRO DO ROTOR 145 MM, HM/Q: 14 M / 8,4 M3/H A 40 M / 0,60 M3/H</t>
  </si>
  <si>
    <t xml:space="preserve"> 00000737 </t>
  </si>
  <si>
    <t>BOMBA CENTRIFUGA MOTOR ELETRICO TRIFASICO 14,8 HP, DIAMETRO DE SUCCAO X ELEVACAO 2 1/2" X 2", DIAMETRO DO ROTOR 195 MM, HM/Q: 62 M / 55,5 M3/H A 80 M / 31,50 M3/H</t>
  </si>
  <si>
    <t xml:space="preserve"> 00000738 </t>
  </si>
  <si>
    <t>BOMBA CENTRIFUGA MOTOR ELETRICO TRIFASICO 5HP, DIAMETRO DE SUCCAO X ELEVACAO 2" X 1 1/2", DIAMETRO DO ROTOR 155 MM, HM/Q: 40 M / 20,40 M3/H A 46 M / 9,20 M3/H</t>
  </si>
  <si>
    <t xml:space="preserve"> 00000740 </t>
  </si>
  <si>
    <t>BOMBA CENTRIFUGA MOTOR ELETRICO TRIFASICO 9,86 DIAMETRO DE SUCCAO X ELEVACAO 1" X 1", 4 ESTAGIOS, DIAMETRO DOS ROTORES 4 X 146 MM, HM/Q: 85 M / 14,9 M3/H A 140 M / 4,2 M3/H</t>
  </si>
  <si>
    <t xml:space="preserve"> 00000734 </t>
  </si>
  <si>
    <t>BOMBA CENTRIFUGA,  MOTOR ELETRICO TRIFASICO 1,48HP  DIAMETRO DE SUCCAO X ELEVACAO 1 1/2" X 1", DIAMETRO DO ROTOR 117 MM, HM/Q: 10 M / 21,9 M3/H A 24 M / 6,1 M3/H</t>
  </si>
  <si>
    <t>BOMBA DE ÓLEO DUPLA CARRIER 30GX430772 P/30GXB E 30HXC</t>
  </si>
  <si>
    <t>BOX DE ABRIR ACRÍLICO</t>
  </si>
  <si>
    <t xml:space="preserve"> 00011685 </t>
  </si>
  <si>
    <t>BRACO / CANO PARA CHUVEIRO ELETRICO, EM ALUMINIO, 30 CM X 1/2 "</t>
  </si>
  <si>
    <t xml:space="preserve"> 00007584 </t>
  </si>
  <si>
    <t>BUCHA DE NYLON SEM ABA S12, COM PARAFUSO DE 5/16" X 80 MM EM ACO ZINCADO COM ROSCA SOBERBA E CABECA SEXTAVADA</t>
  </si>
  <si>
    <t xml:space="preserve"> 00007583 </t>
  </si>
  <si>
    <t>BUCHA DE NYLON SEM ABA S8, COM PARAFUSO DE 4,80 X 50 MM EM ACO ZINCADO COM ROSCA SOBERBA, CABECA CHATA E FENDA PHILLIPS</t>
  </si>
  <si>
    <t xml:space="preserve"> 00004350 </t>
  </si>
  <si>
    <t>BUCHA DE NYLON, DIAMETRO DO FURO 8 MM, COMPRIMENTO 40 MM, COM PARAFUSO DE ROSCA SOBERBA, CABECA CHATA, FENDA SIMPLES, 4,8 X 50 MM</t>
  </si>
  <si>
    <t xml:space="preserve"> 00000829 </t>
  </si>
  <si>
    <t>BUCHA DE REDUCAO DE PVC, SOLDAVEL, CURTA, COM 32 X 25 MM, PARA AGUA FRIA PREDIAL</t>
  </si>
  <si>
    <t xml:space="preserve"> 00000813 </t>
  </si>
  <si>
    <t>BUCHA DE REDUCAO DE PVC, SOLDAVEL, LONGA, COM 50 X 25 MM, PARA AGUA FRIA PREDIAL</t>
  </si>
  <si>
    <t xml:space="preserve"> 00000821 </t>
  </si>
  <si>
    <t>BUCHA DE REDUCAO DE PVC, SOLDAVEL, LONGA, COM 75 X 50 MM, PARA AGUA FRIA PREDIAL</t>
  </si>
  <si>
    <t>CABO CAT6A BLINDADO</t>
  </si>
  <si>
    <t>CABO COAXIAL</t>
  </si>
  <si>
    <t xml:space="preserve"> 00039251 </t>
  </si>
  <si>
    <t>CABO DE COBRE, FLEXIVEL, CLASSE 4 OU 5, ISOLACAO EM PVC/A, ANTICHAMA BWF-B, 1 CONDUTOR, 450/750 V, SECAO NOMINAL 0,5 MM2</t>
  </si>
  <si>
    <t xml:space="preserve"> 00001013 </t>
  </si>
  <si>
    <t>CABO DE COBRE, FLEXIVEL, CLASSE 4 OU 5, ISOLACAO EM PVC/A, ANTICHAMA BWF-B, 1 CONDUTOR, 450/750 V, SECAO NOMINAL 1,5 MM2</t>
  </si>
  <si>
    <t xml:space="preserve"> 00000980 </t>
  </si>
  <si>
    <t>CABO DE COBRE, FLEXIVEL, CLASSE 4 OU 5, ISOLACAO EM PVC/A, ANTICHAMA BWF-B, 1 CONDUTOR, 450/750 V, SECAO NOMINAL 10 MM2</t>
  </si>
  <si>
    <t xml:space="preserve"> 00039237 </t>
  </si>
  <si>
    <t>CABO DE COBRE, FLEXIVEL, CLASSE 4 OU 5, ISOLACAO EM PVC/A, ANTICHAMA BWF-B, 1 CONDUTOR, 450/750 V, SECAO NOMINAL 120 MM2</t>
  </si>
  <si>
    <t xml:space="preserve"> 00001014 </t>
  </si>
  <si>
    <t>CABO DE COBRE, FLEXIVEL, CLASSE 4 OU 5, ISOLACAO EM PVC/A, ANTICHAMA BWF-B, 1 CONDUTOR, 450/750 V, SECAO NOMINAL 2,5 MM2</t>
  </si>
  <si>
    <t xml:space="preserve"> 00000981 </t>
  </si>
  <si>
    <t>CABO DE COBRE, FLEXIVEL, CLASSE 4 OU 5, ISOLACAO EM PVC/A, ANTICHAMA BWF-B, 1 CONDUTOR, 450/750 V, SECAO NOMINAL 4 MM2</t>
  </si>
  <si>
    <t xml:space="preserve"> 00000982 </t>
  </si>
  <si>
    <t>CABO DE COBRE, FLEXIVEL, CLASSE 4 OU 5, ISOLACAO EM PVC/A, ANTICHAMA BWF-B, 1 CONDUTOR, 450/750 V, SECAO NOMINAL 6 MM2</t>
  </si>
  <si>
    <t xml:space="preserve"> 00001020 </t>
  </si>
  <si>
    <t>CABO DE COBRE, FLEXIVEL, CLASSE 4 OU 5, ISOLACAO EM PVC/A, ANTICHAMA BWF-B, COBERTURA PVC-ST1, ANTICHAMA BWF-B, 1 CONDUTOR, 0,6/1 KV, SECAO NOMINAL 10 MM2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</si>
  <si>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</si>
  <si>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</si>
  <si>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00001022 </t>
  </si>
  <si>
    <t>CABO DE COBRE, FLEXIVEL, CLASSE 4 OU 5, ISOLACAO EM PVC/A, ANTICHAMA BWF-B, COBERTURA PVC-ST1, ANTICHAMA BWF-B, 1 CONDUTOR, 0,6/1 KV, SECAO NOMINAL 2,5 MM2</t>
  </si>
  <si>
    <t xml:space="preserve"> 00000996 </t>
  </si>
  <si>
    <t>CABO DE COBRE, FLEXIVEL, CLASSE 4 OU 5, ISOLACAO EM PVC/A, ANTICHAMA BWF-B, COBERTURA PVC-ST1, ANTICHAMA BWF-B, 1 CONDUTOR, 0,6/1 KV, SECAO NOMINAL 25 MM2</t>
  </si>
  <si>
    <t xml:space="preserve"> 00001018 </t>
  </si>
  <si>
    <t>CABO DE COBRE, FLEXIVEL, CLASSE 4 OU 5, ISOLACAO EM PVC/A, ANTICHAMA BWF-B, COBERTURA PVC-ST1, ANTICHAMA BWF-B, 1 CONDUTOR, 0,6/1 KV, SECAO NOMINAL 50 MM2</t>
  </si>
  <si>
    <t xml:space="preserve"> 00000994 </t>
  </si>
  <si>
    <t>CABO DE COBRE, FLEXIVEL, CLASSE 4 OU 5, ISOLACAO EM PVC/A, ANTICHAMA BWF-B, COBERTURA PVC-ST1, ANTICHAMA BWF-B, 1 CONDUTOR, 0,6/1 KV, SECAO NOMINAL 6 MM2</t>
  </si>
  <si>
    <t xml:space="preserve"> 00043972 </t>
  </si>
  <si>
    <t>CABO DE REDE, PAR TRANCADO U/UTP, 4 PARES, CATEGORIA 5E (CAT 5E), ISOLAMENTO PVC (CM)</t>
  </si>
  <si>
    <t xml:space="preserve"> 00039598 </t>
  </si>
  <si>
    <t>CABO DE REDE, PAR TRANCADO U/UTP, 4 PARES, CATEGORIA 5E (CAT 5E), ISOLAMENTO PVC (LSZH)</t>
  </si>
  <si>
    <t xml:space="preserve"> 00039599 </t>
  </si>
  <si>
    <t>CABO DE REDE, PAR TRANCADO UTP, 4 PARES, CATEGORIA 6 (CAT 6), ISOLAMENTO PVC (LSZH)</t>
  </si>
  <si>
    <t xml:space="preserve"> 00034607 </t>
  </si>
  <si>
    <t>CABO FLEXIVEL PVC 750 V, 2 CONDUTORES DE 4,0 MM2</t>
  </si>
  <si>
    <t xml:space="preserve"> 00034621 </t>
  </si>
  <si>
    <t>CABO FLEXIVEL PVC 750 V, 3 CONDUTORES DE 4,0 MM2</t>
  </si>
  <si>
    <t xml:space="preserve"> 00034627 </t>
  </si>
  <si>
    <t>CABO FLEXIVEL PVC 750 V, 4 CONDUTORES DE 4,0 MM2</t>
  </si>
  <si>
    <t>CABO HDMI 50M 4K</t>
  </si>
  <si>
    <t xml:space="preserve"> 00039257 </t>
  </si>
  <si>
    <t>CABO MULTIPOLAR DE COBRE, FLEXIVEL, CLASSE 4 OU 5, ISOLACAO EM HEPR, COBERTURA EM PVC-ST2, ANTICHAMA BWF-B, 0,6/1 KV, 3 CONDUTORES DE 1,5 MM2</t>
  </si>
  <si>
    <t xml:space="preserve"> 00039258 </t>
  </si>
  <si>
    <t>CABO MULTIPOLAR DE COBRE, FLEXIVEL, CLASSE 4 OU 5, ISOLACAO EM HEPR, COBERTURA EM PVC-ST2, ANTICHAMA BWF-B, 0,6/1 KV, 3 CONDUTORES DE 2,5 MM2</t>
  </si>
  <si>
    <t xml:space="preserve"> 00039260 </t>
  </si>
  <si>
    <t>CABO MULTIPOLAR DE COBRE, FLEXIVEL, CLASSE 4 OU 5, ISOLACAO EM HEPR, COBERTURA EM PVC-ST2, ANTICHAMA BWF-B, 0,6/1 KV, 3 CONDUTORES DE 6 MM2</t>
  </si>
  <si>
    <t>CABO OPTICO AS80 12 FO SM</t>
  </si>
  <si>
    <t>CABO OPTICO CFOT -MM E0 12F (50) OM4 ( FURUKAWA OU SIMILAR). VELOCIDADE DE TRANSMISSÃO ATÉ 100 Gbits/s.</t>
  </si>
  <si>
    <t>CABO UTP GIGALAN GREEN LSZH 4PX23AWG CAT.6A VD</t>
  </si>
  <si>
    <t>CAÇAMBA ESTACIONÁRIA - 5M³ PARA DESTINAÇÃO APROPRIADA DE ENTULHOS E DEMAIS RESÍDUOS</t>
  </si>
  <si>
    <t>CAIXA ARANDELA JBL 6W21RT</t>
  </si>
  <si>
    <t xml:space="preserve"> 00034636 </t>
  </si>
  <si>
    <t>CAIXA D'AGUA / RESERVATORIO EM POLIETILENO, 1000 LITROS, COM TAMPA</t>
  </si>
  <si>
    <t xml:space="preserve"> 00034637 </t>
  </si>
  <si>
    <t>CAIXA D'AGUA / RESERVATORIO EM POLIETILENO, 500 LITROS, COM TAMPA</t>
  </si>
  <si>
    <t xml:space="preserve"> 00010521 </t>
  </si>
  <si>
    <t>CAIXA DE INCENDIO/ABRIGO PARA MANGUEIRA, DE EMBUTIR/INTERNA, COM 75 X 45 X 17 CM, EM CHAPA DE ACO, PORTA COM VENTILACAO, VISOR COM A INSCRICAO "INCENDIO", SUPORTE/CESTA INTERNA PARA A MANGUEIRA, PINTURA ELETROSTATICA VERMELHA</t>
  </si>
  <si>
    <t xml:space="preserve"> 00010885 </t>
  </si>
  <si>
    <t>CAIXA DE INCENDIO/ABRIGO PARA MANGUEIRA, DE EMBUTIR/INTERNA, COM 90 X 60 X 17 CM, EM CHAPA DE ACO, PORTA COM VENTILACAO, VISOR COM A INSCRICAO "INCENDIO", SUPORTE/CESTA INTERNA PARA A MANGUEIRA, PINTURA ELETROSTATICA VERMELHA</t>
  </si>
  <si>
    <t xml:space="preserve"> 00020963 </t>
  </si>
  <si>
    <t>CAIXA DE INCENDIO/ABRIGO PARA MANGUEIRA, DE SOBREPOR/EXTERNA, COM 90 X 60 X 17 CM, EM CHAPA DE ACO, PORTA COM VENTILACAO, VISOR COM A INSCRICAO "INCENDIO", SUPORTE/CESTA INTERNA PARA A MANGUEIRA, PINTURA ELETROSTATICA VERMELHA</t>
  </si>
  <si>
    <t xml:space="preserve"> 00001873 </t>
  </si>
  <si>
    <t>CAIXA DE PASSAGEM, EM PVC, DE 4" X 4", PARA ELETRODUTO FLEXIVEL CORRUGADO</t>
  </si>
  <si>
    <t>CAIXA DE PISO ELEVADO, COM 4 TOMADAS ELÉTRICAS PADRÃO  BRASILEIRO E PONTOS DE REDE LÓGICA CONFORME PROJETO, INCLUSO  SISTEMA DE ALIMENTAÇÃO, CABOS, CAIXAS E TODOS OS ACESSÓRIOS,  ETC. OS CABOS (ELÉTRICA/LÓGICA) COM FOLGA DO RABICHO DE 2M -  FORNECIMENTO E INSTALAÇÃO.</t>
  </si>
  <si>
    <t>CAMERA IR DIGITAL VM 3120 (HIB) 2,8MM G3 BR INTELBRAS</t>
  </si>
  <si>
    <t xml:space="preserve"> 00040607 </t>
  </si>
  <si>
    <t>CANOPLA ACABAMENTO CROMADO PARA INSTALACAO DE SPRINKLER, SOB FORRO, 15 MM</t>
  </si>
  <si>
    <t xml:space="preserve"> 00000567 </t>
  </si>
  <si>
    <t>CANTONEIRA (ABAS IGUAIS) EM ACO CARBONO, 25,4 MM X 3,17 MM (L X E), 1,27KG/M</t>
  </si>
  <si>
    <t xml:space="preserve"> 00001631 </t>
  </si>
  <si>
    <t>CAPACITOR TRIFASICO, POTENCIA 2,5 KVAR, TENSAO 220 V, FORNECIDO COM CAPA PROTETORA, RESISTOR INTERNO A UNIDADE CAPACITIVA</t>
  </si>
  <si>
    <t xml:space="preserve"> 00011027 </t>
  </si>
  <si>
    <t>CHAPA DE ACO GALVANIZADA BITOLA GSG 16, E = 1,55 MM (12,40 KG/M2)</t>
  </si>
  <si>
    <t xml:space="preserve"> 00034514 </t>
  </si>
  <si>
    <t>CHAPA DE MDF BRANCO LISO 1 FACE, E = 15 MM, DE *2,75 X 1,85* M</t>
  </si>
  <si>
    <t xml:space="preserve"> 00001347 </t>
  </si>
  <si>
    <t>CHAPA/PAINEL DE MADEIRA COMPENSADA PLASTIFICADA (MADEIRITE PLASTIFICADO) PARA FORMA DE CONCRETO, DE 2200 x 1100 MM, E = 12 MM</t>
  </si>
  <si>
    <t xml:space="preserve"> 00001368 </t>
  </si>
  <si>
    <t>CHUVEIRO COMUM EM PLASTICO BRANCO, COM CANO, 3 TEMPERATURAS, 5500 W (110/220 V)</t>
  </si>
  <si>
    <t xml:space="preserve"> 00001380 </t>
  </si>
  <si>
    <t>CIMENTO BRANCO NAO ESTRUTURAL (CPB - NAO ESTRUTURAL)</t>
  </si>
  <si>
    <t xml:space="preserve"> 00001379 </t>
  </si>
  <si>
    <t>CIMENTO PORTLAND COMPOSTO CP II-32</t>
  </si>
  <si>
    <t>CJ FILTRO DE OLEO EXTERNO CARTER 30GX/HX</t>
  </si>
  <si>
    <t xml:space="preserve"> 00001339 </t>
  </si>
  <si>
    <t>COLA A BASE DE RESINA SINTETICA PARA CHAPA DE LAMINADO MELAMINICO</t>
  </si>
  <si>
    <t xml:space="preserve"> 00044396 </t>
  </si>
  <si>
    <t>COLA BRANCA BASE PVA</t>
  </si>
  <si>
    <t>COLUNA PARA PASSAGEM DE CABOS, ESTRUTURA TUBULAR EM ALUMÍNIO EXTRUDADO, COM QUATRO SEÇÕES E DUAS TAMPAS, UM VERGALHÃO EXTENSOR SUPERIOR(1M), PARAFUSO EXTENSOR INFERIOR(0,2) E LUVA DE ARREMATE EM PISO E EM TETO (COM FIXADOR/PROLONGADOR 800MM).</t>
  </si>
  <si>
    <t>Compra emergencial: Cruzeta de ferro 4’’ x1/4’’ x2200mm (ceb) 408948.</t>
  </si>
  <si>
    <t>COMPRESSOR COPELAND ALTERN 3700 BTU 3,1 TR 380</t>
  </si>
  <si>
    <t xml:space="preserve"> 00038464 </t>
  </si>
  <si>
    <t>CONCRETO USINADO BOMBEAVEL, CLASSE DE RESISTENCIA C20, COM BRITA 0, SLUMP = 220 +/- 20 MM, COM BOMBEAMENTO (DISPONIBILIZACAO DE BOMBA), SEM O LANCAMENTO (NBR 8953)</t>
  </si>
  <si>
    <t xml:space="preserve"> 00002582 </t>
  </si>
  <si>
    <t>CONDULETE DE ALUMINIO TIPO X, PARA ELETRODUTO ROSCAVEL DE 1 1/2", COM TAMPA CEGA</t>
  </si>
  <si>
    <t xml:space="preserve"> 00039600 </t>
  </si>
  <si>
    <t>CONECTOR / TOMADA FEMEA RJ 45, CATEGORIA 5 E (CAT 5E) PARA CABOS</t>
  </si>
  <si>
    <t xml:space="preserve"> 00039601 </t>
  </si>
  <si>
    <t>CONECTOR / TOMADA FEMEA RJ 45, CATEGORIA 6 (CAT 6) PARA CABOS</t>
  </si>
  <si>
    <t xml:space="preserve"> 00039603 </t>
  </si>
  <si>
    <t>CONECTOR MACHO RJ 45, CATEGORIA 6 (CAT 6) PARA CABOS</t>
  </si>
  <si>
    <t xml:space="preserve"> 00011856 </t>
  </si>
  <si>
    <t>CONECTOR METALICO TIPO PARAFUSO FENDIDO (SPLIT BOLT), PARA CABOS ATE 10 MM2</t>
  </si>
  <si>
    <t xml:space="preserve"> 00011686 </t>
  </si>
  <si>
    <t xml:space="preserve"> 00001625 </t>
  </si>
  <si>
    <t>CONTATOR TRIPOLAR, CORRENTE DE *22* A, TENSAO NOMINAL DE *500* V, CATEGORIA AC-2 E AC-3</t>
  </si>
  <si>
    <t xml:space="preserve"> 00001620 </t>
  </si>
  <si>
    <t>CONTATOR TRIPOLAR, CORRENTE DE *38* A, TENSAO NOMINAL DE *500* V, CATEGORIA AC-2 E AC-3</t>
  </si>
  <si>
    <t xml:space="preserve"> 00001623 </t>
  </si>
  <si>
    <t>CONTATOR TRIPOLAR, CORRENTE DE 12 A, TENSAO NOMINAL DE *500* V, CATEGORIA AC-2 E AC-3</t>
  </si>
  <si>
    <t xml:space="preserve"> 00043657 </t>
  </si>
  <si>
    <t>CONTRAMARCO DE ALUMINIO (PERFIL 25) PARA ESQUADRIAS, TIPO CONVENCIONAL / CADEIRINHA, 60 MM (CM-060), INCLUSO CONEXOES, GRAPAS E TRAVAMENTOS</t>
  </si>
  <si>
    <t xml:space="preserve"> 00038200 </t>
  </si>
  <si>
    <t>CORDA DE POLIAMIDA 12 MM TIPO BOMBEIRO, PARA TRABALHO EM ALTURA</t>
  </si>
  <si>
    <t>100M</t>
  </si>
  <si>
    <t xml:space="preserve"> 00012402 </t>
  </si>
  <si>
    <t>COTOVELO 45 GRAUS DE FERRO GALVANIZADO, COM ROSCA BSP, DE 2 1/2"</t>
  </si>
  <si>
    <t xml:space="preserve"> 00003448 </t>
  </si>
  <si>
    <t>COTOVELO 45 GRAUS DE FERRO GALVANIZADO, COM ROSCA BSP, DE 3"</t>
  </si>
  <si>
    <t xml:space="preserve"> 00003470 </t>
  </si>
  <si>
    <t>COTOVELO 90 GRAUS DE FERRO GALVANIZADO, COM ROSCA BSP, DE 2 1/2"</t>
  </si>
  <si>
    <t xml:space="preserve"> 00003459 </t>
  </si>
  <si>
    <t>COTOVELO 90 GRAUS DE FERRO GALVANIZADO, COM ROSCA BSP, DE 3"</t>
  </si>
  <si>
    <t xml:space="preserve"> 00001744 </t>
  </si>
  <si>
    <t>CUBA ACO INOX (AISI 304) DE EMBUTIR COM VALVULA 3 1/2 ", DE *40 X 34 X 12* CM</t>
  </si>
  <si>
    <t xml:space="preserve"> 00002633 </t>
  </si>
  <si>
    <t>CURVA 90 GRAUS, PARA ELETRODUTO, EM ACO GALVANIZADO ELETROLITICO, DIAMETRO DE 20 MM (3/4")</t>
  </si>
  <si>
    <t>DETECTOR DE OLEO - DETECTOR DE OLEO HR12BA011</t>
  </si>
  <si>
    <t xml:space="preserve"> 00005318 </t>
  </si>
  <si>
    <t>DILUENTE AGUARRAS</t>
  </si>
  <si>
    <t xml:space="preserve"> 00044495 </t>
  </si>
  <si>
    <t>DISCO DE CORTE PARA METAL COM DUAS TELAS 12 X 1/8 X 3/4 "  (300 X 3,2 X 19,05 MM)</t>
  </si>
  <si>
    <t xml:space="preserve"> 00044534 </t>
  </si>
  <si>
    <t>DISCO DE LIXA PARA METAL, DIAMETRO = 180 MM, GRAO  120</t>
  </si>
  <si>
    <t xml:space="preserve"> 00034729 </t>
  </si>
  <si>
    <t xml:space="preserve"> 00034734 </t>
  </si>
  <si>
    <t xml:space="preserve"> 00034686 </t>
  </si>
  <si>
    <t xml:space="preserve"> 00034623 </t>
  </si>
  <si>
    <t xml:space="preserve"> 00034628 </t>
  </si>
  <si>
    <t xml:space="preserve"> 00034616 </t>
  </si>
  <si>
    <t xml:space="preserve"> 00034653 </t>
  </si>
  <si>
    <t xml:space="preserve"> 00034709 </t>
  </si>
  <si>
    <t xml:space="preserve"> 00002370 </t>
  </si>
  <si>
    <t>DISJUNTOR TIPO NEMA, MONOPOLAR 10 ATE 30A, TENSAO MAXIMA DE 240 V</t>
  </si>
  <si>
    <t xml:space="preserve"> 00002392 </t>
  </si>
  <si>
    <t>DISJUNTOR TIPO NEMA, TRIPOLAR 10  ATE  50A, TENSAO MAXIMA DE 415 V</t>
  </si>
  <si>
    <t xml:space="preserve"> 00002373 </t>
  </si>
  <si>
    <t>DISJUNTOR TIPO NEMA, TRIPOLAR 60 ATE 100 A, TENSAO MAXIMA DE 415 V</t>
  </si>
  <si>
    <t>DISPENSER PARA PAPEL TOALHA, EM MATERIAL PLASTICO, COR BRANCA, COM CAPACIDADE DE 250 FOLHAS - PREMISSE C19820 OU SIMILAR</t>
  </si>
  <si>
    <t xml:space="preserve"> 00039470 </t>
  </si>
  <si>
    <t>DISPOSITIVO DPS CLASSE II, 1 POLO, TENSAO MAXIMA DE 275 V, CORRENTE MAXIMA DE *30* KA (TIPO AC)</t>
  </si>
  <si>
    <t xml:space="preserve"> 00039471 </t>
  </si>
  <si>
    <t>DISPOSITIVO DPS CLASSE II, 1 POLO, TENSAO MAXIMA DE 275 V, CORRENTE MAXIMA DE *45* KA (TIPO AC)</t>
  </si>
  <si>
    <t xml:space="preserve"> 00039472 </t>
  </si>
  <si>
    <t>DISPOSITIVO DPS CLASSE II, 1 POLO, TENSAO MAXIMA DE 275 V, CORRENTE MAXIMA DE *90* KA (TIPO AC)</t>
  </si>
  <si>
    <t xml:space="preserve"> 00039473 </t>
  </si>
  <si>
    <t>DISPOSITIVO DPS CLASSE II, 1 POLO, TENSAO MAXIMA DE 385 V, CORRENTE MAXIMA DE *20* KA (TIPO AC)</t>
  </si>
  <si>
    <t xml:space="preserve"> 00010629 </t>
  </si>
  <si>
    <t>DIVISORIA EM MARMORE, COM DUAS FACES POLIDAS, BRANCO COMUM, E=  *3,0* CM</t>
  </si>
  <si>
    <t xml:space="preserve"> 00002432 </t>
  </si>
  <si>
    <t>DOBRADICA EM ACO/FERRO, 3 1/2" X  3", E= 1,9  A 2 MM, COM ANEL,  CROMADO OU ZINCADO, TAMPA BOLA, COM PARAFUSOS</t>
  </si>
  <si>
    <t xml:space="preserve"> 00011447 </t>
  </si>
  <si>
    <t>DOBRADICA EM LATAO, 3 " X 2 1/2 ", E= 1,9 A 2 MM, COM ANEL, CROMADO, TAMPA BOLA, COM PARAFUSOS</t>
  </si>
  <si>
    <t>ELEMENTO FILTRO DE OLEO MINERA FLR00779</t>
  </si>
  <si>
    <t xml:space="preserve"> 00011002 </t>
  </si>
  <si>
    <t>ELETRODO REVESTIDO AWS - E6013, DIAMETRO IGUAL A 2,50 MM</t>
  </si>
  <si>
    <t xml:space="preserve"> 00021136 </t>
  </si>
  <si>
    <t>ELETRODUTO EM ACO GALVANIZADO ELETROLITICO, LEVE, DIAMETRO 1", PAREDE DE 0,90 MM</t>
  </si>
  <si>
    <t xml:space="preserve"> 00021128 </t>
  </si>
  <si>
    <t>ELETRODUTO EM ACO GALVANIZADO ELETROLITICO, LEVE, DIAMETRO 3/4", PAREDE DE 0,90 MM</t>
  </si>
  <si>
    <t xml:space="preserve"> 00002504 </t>
  </si>
  <si>
    <t>ELETRODUTO FLEXIVEL, EM ACO GALVANIZADO, REVESTIDO EXTERNAMENTE COM PVC PRETO, DIAMETRO EXTERNO DE 25 MM (3/4"), TIPO SEALTUBO</t>
  </si>
  <si>
    <t xml:space="preserve"> 00002501 </t>
  </si>
  <si>
    <t>ELETRODUTO FLEXIVEL, EM ACO GALVANIZADO, REVESTIDO EXTERNAMENTE COM PVC PRETO, DIAMETRO EXTERNO DE 32 MM (1"), TIPO SEALTUBO</t>
  </si>
  <si>
    <t xml:space="preserve"> 00002503 </t>
  </si>
  <si>
    <t>ELETRODUTO FLEXIVEL, EM ACO GALVANIZADO, REVESTIDO EXTERNAMENTE COM PVC PRETO, DIAMETRO EXTERNO DE 50 MM( 1 1/2"), TIPO SEALTUBO</t>
  </si>
  <si>
    <t xml:space="preserve"> 00002690 </t>
  </si>
  <si>
    <t>ELETRODUTO PVC FLEXIVEL CORRUGADO, COR AMARELA, DE 32 MM</t>
  </si>
  <si>
    <t xml:space="preserve"> 00039245 </t>
  </si>
  <si>
    <t>ELETRODUTO PVC FLEXIVEL CORRUGADO, REFORCADO, COR LARANJA, DE 32 MM, PARA LAJES E PISOS</t>
  </si>
  <si>
    <t xml:space="preserve"> 00011684 </t>
  </si>
  <si>
    <t>ENGATE / RABICHO FLEXIVEL INOX 1/2 " X 40 CM</t>
  </si>
  <si>
    <t>Enrolamento de moto-bomba 4P. trifásico com troca de 2 rolametos, 1  ventoínha, serviço de torneiro</t>
  </si>
  <si>
    <t>Enrolamento de motor bomba, com reposição dos parafusos, serviço de  torno em tampa e eixo e troca/POTENCIA ATÉ 15 CV</t>
  </si>
  <si>
    <t>Enrolamento de motores trifásico 6P com troca de retentores,  rolamentos e serviço de torneiro</t>
  </si>
  <si>
    <t>ENROLAMENTO MOTO-BOMBA DE 30 CV, ROTAÇÃO 1.150 RPM,  TRIFÁSICO, TROCA DE ROLAMENTO, SERVIÇO DE TORNEIRO E TROCA DE  ROLAMENTOS.</t>
  </si>
  <si>
    <t xml:space="preserve"> 00037554 </t>
  </si>
  <si>
    <t>ESGUICHO JATO REGULAVEL, TIPO ELKHART, ENGATE RAPIDO 1 1/2", PARA COMBATE A INCENDIO</t>
  </si>
  <si>
    <t xml:space="preserve"> 00037555 </t>
  </si>
  <si>
    <t>ESGUICHO JATO REGULAVEL, TIPO ELKHART, ENGATE RAPIDO 2 1/2", PARA COMBATE A INCENDIO</t>
  </si>
  <si>
    <t xml:space="preserve"> 00038091 </t>
  </si>
  <si>
    <t>ESPELHO / PLACA CEGA 4" X 2", PARA INSTALACAO DE TOMADAS E INTERRUPTORES</t>
  </si>
  <si>
    <t xml:space="preserve"> 00038095 </t>
  </si>
  <si>
    <t>ESPELHO / PLACA CEGA 4" X 4", PARA INSTALACAO DE TOMADAS E INTERRUPTORES</t>
  </si>
  <si>
    <t xml:space="preserve"> 00038097 </t>
  </si>
  <si>
    <t>ESPELHO / PLACA DE 4 POSTOS 4" X 4", PARA INSTALACAO DE TOMADAS E INTERRUPTORES</t>
  </si>
  <si>
    <t xml:space="preserve"> 11981 </t>
  </si>
  <si>
    <t>ORSE</t>
  </si>
  <si>
    <t xml:space="preserve"> 00011469 </t>
  </si>
  <si>
    <t>FECHADURA DE EMBUTIR PARA GAVETA E MOVEIS DE MADEIRA, EM ACO INOX COM ACABAMENTO CROMADO, COM ABAS LATERAIS, CILINDRO COM 22 MM DE DIAMETRO, INCLUINDO CHAVE COM PERFIL METALICO E CAPA ESCAMOTEAVEL</t>
  </si>
  <si>
    <t xml:space="preserve"> 00011468 </t>
  </si>
  <si>
    <t>FECHADURA DE SOBREPOR PARA GAVETAS E ARMARIOS, EM ACO INOX COM ACABAMENTO CROMADO, COM CILINDRO DE APROX 20 MM</t>
  </si>
  <si>
    <t xml:space="preserve"> 00003080 </t>
  </si>
  <si>
    <t>FECHADURA ESPELHO PARA PORTA EXTERNA, EM ACO INOX (MAQUINA, TESTA E CONTRA-TESTA) E EM ZAMAC (MACANETA, LINGUETA E TRINCOS) COM ACABAMENTO CROMADO, MAQUINA DE 40 MM, INCLUINDO CHAVE TIPO CILINDRO</t>
  </si>
  <si>
    <t>CJ</t>
  </si>
  <si>
    <t xml:space="preserve"> 00003081 </t>
  </si>
  <si>
    <t>FECHADURA ESPELHO PARA PORTA EXTERNA, EM ACO INOX (MAQUINA, TESTA E CONTRA-TESTA) E EM ZAMAC (MACANETA, LINGUETA E TRINCOS) COM ACABAMENTO CROMADO, MAQUINA DE 55 MM, INCLUINDO CHAVE TIPO CILINDRO</t>
  </si>
  <si>
    <t xml:space="preserve"> 00011455 </t>
  </si>
  <si>
    <t>FERROLHO COM FECHO / TRINCO REDONDO, EM ACO GALVANIZADO / ZINCADO, DE SOBREPOR, COM COMPRIMENTO DE 8" E ESPESSURA MINIMA DA CHAPA DE 1,50 MM</t>
  </si>
  <si>
    <t>FILTRO JACUZZI</t>
  </si>
  <si>
    <t>FILTRO OLEO CARRIER EXT. SPORLAN</t>
  </si>
  <si>
    <t>FIO CRISTAL PARALELO 2x2,5</t>
  </si>
  <si>
    <t xml:space="preserve"> 00012815 </t>
  </si>
  <si>
    <t>FITA CREPE ROLO DE 25 MM X 50 M</t>
  </si>
  <si>
    <t>FITA ISOLACAO PRETA 48X30 PRETA TEC TAPE</t>
  </si>
  <si>
    <t xml:space="preserve"> 00020111 </t>
  </si>
  <si>
    <t>FITA ISOLANTE ADESIVA ANTICHAMA, USO ATE 750 V, EM ROLO DE 19 MM X 20 M</t>
  </si>
  <si>
    <t xml:space="preserve"> 00021127 </t>
  </si>
  <si>
    <t>FITA ISOLANTE ADESIVA ANTICHAMA, USO ATE 750 V, EM ROLO DE 19 MM X 5 M</t>
  </si>
  <si>
    <t xml:space="preserve"> 00000404 </t>
  </si>
  <si>
    <t>FITA ISOLANTE DE BORRACHA AUTOFUSAO, USO ATE 69 KV (ALTA TENSAO)</t>
  </si>
  <si>
    <t xml:space="preserve"> 00003146 </t>
  </si>
  <si>
    <t>FITA VEDA ROSCA EM ROLOS DE 18 MM X 10 M (L X C)</t>
  </si>
  <si>
    <t xml:space="preserve"> 00003148 </t>
  </si>
  <si>
    <t>FITA VEDA ROSCA EM ROLOS DE 18 MM X 50 M (L X C)</t>
  </si>
  <si>
    <t>Fornecimento e instalação de KIT DE 3(TRÊS) MUFLAS AMPLETEK DE 24Kv, 630 A completo, incluindo os conectores para cabos de 35mm para tensão de 13.800V. Incluso todas as despesas, tais como impostos, mão de obras, taxas, frete e demais custos diretos e indiretos.</t>
  </si>
  <si>
    <t xml:space="preserve"> 00039513 </t>
  </si>
  <si>
    <t>FORRO DE FIBRA MINERAL EM PLACAS DE 625 X 625 MM, E = 15/16 MM, BORDA REBAIXADA, COM PINTURA ANTIMOFO, APOIADO EM PERFIL DE ACO GALVANIZADO COM 24 MM DE BASE - INSTALADO</t>
  </si>
  <si>
    <t>FORRO DE LÃ DE PET 100% RECICLÁVEL TERMOACÚSTICO, RESISTENTE À UMIDADE E LAVÁVEL, COM 625X625X25MM. CÓD.: FORRO FIRENZE BRANCO IR 25 – TRISOFT</t>
  </si>
  <si>
    <t xml:space="preserve"> 00036225 </t>
  </si>
  <si>
    <t>FORRO DE PVC LISO, BRANCO, REGUA DE 20 CM, ESPESSURA DE 8 MM A 10 MM, COMPRIMENTO 6 M (SEM COLOCACAO)</t>
  </si>
  <si>
    <t xml:space="preserve"> 00007307 </t>
  </si>
  <si>
    <t>FUNDO ANTICORROSIVO PARA METAIS FERROSOS (ZARCAO)</t>
  </si>
  <si>
    <t>GÁS FREON 22 108,96 KG DUPONT</t>
  </si>
  <si>
    <t>GAS R-134A SUVA 13,620 KG FREON</t>
  </si>
  <si>
    <t>Gás R410A Fluido Refrigerante R410 11,34Kg Eos</t>
  </si>
  <si>
    <t>GÁS REFRIGERANTE R134A FREON CHEMOURS</t>
  </si>
  <si>
    <t xml:space="preserve"> 00003315 </t>
  </si>
  <si>
    <t>GESSO EM PO PARA REVESTIMENTOS/MOLDURAS/SANCAS E USO GERAL</t>
  </si>
  <si>
    <t xml:space="preserve"> 00003324 </t>
  </si>
  <si>
    <t>GRAMA BATATAIS EM PLACAS, SEM PLANTIO</t>
  </si>
  <si>
    <t xml:space="preserve"> 00000134 </t>
  </si>
  <si>
    <t>GRAUTE CIMENTICIO PARA USO GERAL</t>
  </si>
  <si>
    <t>GRAVADOR 1132 MULTI HD MHDX</t>
  </si>
  <si>
    <t xml:space="preserve"> 00004229 </t>
  </si>
  <si>
    <t xml:space="preserve"> 00036888 </t>
  </si>
  <si>
    <t>GUARNICAO / MOLDURA / ARREMATE DE ACABAMENTO PARA ESQUADRIA, EM ALUMINIO PERFIL 25, ACABAMENTO ANODIZADO BRANCO OU BRILHANTE, PARA 1 FACE</t>
  </si>
  <si>
    <t>HELICE FLYING BIRD COD SPRINGER Nº 17604022</t>
  </si>
  <si>
    <t xml:space="preserve"> 00010921 </t>
  </si>
  <si>
    <t>HIDRANTE DE COLUNA COMPLETO, EM FERRO FUNDIDO, DN = 100 MM, COM REGISTRO, CUNHA DE BORRACHA, CURVA DESSIMETRICA, EXTREMIDADE E TAMPAS (INCLUI KIT FIXACAO)</t>
  </si>
  <si>
    <t xml:space="preserve"> 00010922 </t>
  </si>
  <si>
    <t>HIDRANTE DE COLUNA COMPLETO, EM FERRO FUNDIDO, DN = 75 MM, COM REGISTRO, CUNHA DE BORRACHA, CURVA DESSIMETRICA, EXTREMIDADE E TAMPAS (INCLUI KIT FIXACAO)</t>
  </si>
  <si>
    <t xml:space="preserve"> 00010923 </t>
  </si>
  <si>
    <t>HIDRANTE SUBTERRANEO, EM FERRO FUNDIDO, COM CURVA CURTA E CAIXA, DN 75 MM</t>
  </si>
  <si>
    <t xml:space="preserve"> 00010924 </t>
  </si>
  <si>
    <t>HIDRANTE SUBTERRANEO, EM FERRO FUNDIDO, COM CURVA LONGA E CAIXA, DN 75 MM</t>
  </si>
  <si>
    <t xml:space="preserve"> 00000140 </t>
  </si>
  <si>
    <t>IMPERMEABILIZANTE FLEXIVEL BRANCO DE BASE ACRILICA PARA COBERTURAS</t>
  </si>
  <si>
    <t>IMPERMEABILIZANTE TIPO MANTA LÍQUIDA CIMENTÍCIA, BICOMPONENTE À BASE DE POLIMEROS ACRÍLICOS.  REBOTEC OU SIMILAR.</t>
  </si>
  <si>
    <t xml:space="preserve"> 00038064 </t>
  </si>
  <si>
    <t>INTERRUPTOR BIPOLAR 10A, 250V, CONJUNTO MONTADO PARA EMBUTIR 4" X 2" (PLACA + SUPORTE + MODULO)</t>
  </si>
  <si>
    <t xml:space="preserve"> 00038078 </t>
  </si>
  <si>
    <t>INTERRUPTOR PARALELO + TOMADA 2P+T 10A, 250V, CONJUNTO MONTADO PARA EMBUTIR 4" X 2" (PLACA + SUPORTE + MODULOS)</t>
  </si>
  <si>
    <t xml:space="preserve"> 00038073 </t>
  </si>
  <si>
    <t>INTERRUPTOR SIMPLES + 2 INTERRUPTORES PARALELOS 10A, 250V, CONJUNTO MONTADO PARA EMBUTIR 4" X 2" (PLACA + SUPORTE + MODULOS)</t>
  </si>
  <si>
    <t xml:space="preserve"> 00012129 </t>
  </si>
  <si>
    <t>INTERRUPTOR SIMPLES 10A, 250V, CONJUNTO MONTADO PARA SOBREPOR 4" X 2" (CAIXA + 2 MODULOS)</t>
  </si>
  <si>
    <t xml:space="preserve"> 00038071 </t>
  </si>
  <si>
    <t>INTERRUPTORES SIMPLES (3 MODULOS) 10A, 250V, CONJUNTO MONTADO PARA EMBUTIR 4" X 2" (PLACA + SUPORTE + MODULOS)</t>
  </si>
  <si>
    <t>INVERSOR DE FREQUÊNCIA WEG 30CV 45A</t>
  </si>
  <si>
    <t xml:space="preserve"> 00003394 </t>
  </si>
  <si>
    <t>ISOLADOR DE PORCELANA, TIPO BUCHA, PARA TENSAO DE *15* KV</t>
  </si>
  <si>
    <t xml:space="preserve"> 00000599 </t>
  </si>
  <si>
    <t>JANELA FIXA, EM ALUMINIO PERFIL 20, 60  X 80 CM (A X L), BATENTE/REQUADRO DE 3 A 14 CM, COM VIDRO 4 MM, SEM GUARNICAO/ALIZAR, ACABAMENTO ALUM BRANCO OU BRILHANTE</t>
  </si>
  <si>
    <t xml:space="preserve"> 00034381 </t>
  </si>
  <si>
    <t>JANELA MAXIM AR, EM ALUMINIO PERFIL 25, 60 X 80 CM (A X L), ACABAMENTO BRANCO OU BRILHANTE, BATENTE DE 4 A 5 CM, COM VIDRO 4 MM, SEM GUARNICAO/ALIZAR</t>
  </si>
  <si>
    <t xml:space="preserve"> 00003529 </t>
  </si>
  <si>
    <t>JOELHO PVC, SOLDAVEL, 90 GRAUS, 25 MM, COR MARROM, PARA AGUA FRIA PREDIAL</t>
  </si>
  <si>
    <t xml:space="preserve"> 00003536 </t>
  </si>
  <si>
    <t>JOELHO PVC, SOLDAVEL, 90 GRAUS, 32 MM, COR MARROM, PARA AGUA FRIA PREDIAL</t>
  </si>
  <si>
    <t xml:space="preserve"> 00003535 </t>
  </si>
  <si>
    <t>JOELHO PVC, SOLDAVEL, 90 GRAUS, 40 MM, COR MARROM, PARA AGUA FRIA PREDIAL</t>
  </si>
  <si>
    <t xml:space="preserve"> 00003540 </t>
  </si>
  <si>
    <t>JOELHO PVC, SOLDAVEL, 90 GRAUS, 50 MM, COR MARROM, PARA AGUA FRIA PREDIAL</t>
  </si>
  <si>
    <t xml:space="preserve"> 00003524 </t>
  </si>
  <si>
    <t>JOELHO PVC, SOLDAVEL, COM BUCHA DE LATAO, 90 GRAUS, 25 MM X 3/4", PARA AGUA FRIA PREDIAL</t>
  </si>
  <si>
    <t xml:space="preserve"> 00003519 </t>
  </si>
  <si>
    <t>JOELHO PVC, SOLDAVEL, PB, 45 GRAUS, DN 75 MM, PARA ESGOTO PREDIAL</t>
  </si>
  <si>
    <t xml:space="preserve"> 00003509 </t>
  </si>
  <si>
    <t>JOELHO PVC, SOLDAVEL, PB, 90 GRAUS, DN 75 MM, PARA ESGOTO PREDIAL</t>
  </si>
  <si>
    <t xml:space="preserve"> 00020151 </t>
  </si>
  <si>
    <t>JOELHO, PVC SERIE R, 45 GRAUS, DN 100 MM, PARA ESGOTO PREDIAL</t>
  </si>
  <si>
    <t xml:space="preserve"> 00020157 </t>
  </si>
  <si>
    <t>JOELHO, PVC SERIE R, 90 GRAUS, DN 100 MM, PARA ESGOTO PREDIAL</t>
  </si>
  <si>
    <t xml:space="preserve"> 00003501 </t>
  </si>
  <si>
    <t>JOELHO, PVC SOLDAVEL, 45 GRAUS, 32 MM, COR MARROM, PARA AGUA FRIA PREDIAL</t>
  </si>
  <si>
    <t xml:space="preserve"> 00003511 </t>
  </si>
  <si>
    <t>JOELHO, PVC SOLDAVEL, 90 GRAUS, 75 MM, COR MARROM, PARA AGUA FRIA PREDIAL</t>
  </si>
  <si>
    <t xml:space="preserve"> 00003658 </t>
  </si>
  <si>
    <t>JUNCAO SIMPLES, PVC, 45 GRAUS, DN 75 X 75 MM, SERIE NORMAL PARA ESGOTO PREDIAL</t>
  </si>
  <si>
    <t xml:space="preserve"> 00003681 </t>
  </si>
  <si>
    <t>JUNTA DILATACAO ELASTICA PARA CONCRETO (FUGENBAND) O-22, ATE 30 MCA</t>
  </si>
  <si>
    <t xml:space="preserve"> 00012118 </t>
  </si>
  <si>
    <t>KIT DE PROTECAO ARSTOP PARA AR CONDICIONADO, TOMADA PADRAO 2P+T 20 A, COM DISJUNTOR UNIPOLAR DIN 20A</t>
  </si>
  <si>
    <t>KIT MAXI FORCA</t>
  </si>
  <si>
    <t>KIT SENSI COMPLETO UNIVERSAL CAIXA ACOPLADA</t>
  </si>
  <si>
    <t>LAMPADA 45W</t>
  </si>
  <si>
    <t xml:space="preserve"> 00038191 </t>
  </si>
  <si>
    <t>LAMPADA FLUORESCENTE COMPACTA 2U BRANCA 15 W, BASE E27 (127/220 V)</t>
  </si>
  <si>
    <t xml:space="preserve"> 00038780 </t>
  </si>
  <si>
    <t>LAMPADA FLUORESCENTE COMPACTA 3U BRANCA 20 W, BASE E27 (127/220 V)</t>
  </si>
  <si>
    <t xml:space="preserve"> 00038781 </t>
  </si>
  <si>
    <t>LAMPADA FLUORESCENTE ESPIRAL BRANCA 45 W, BASE E27 (127/220 V)</t>
  </si>
  <si>
    <t xml:space="preserve"> 00038192 </t>
  </si>
  <si>
    <t>LAMPADA FLUORESCENTE ESPIRAL BRANCA 65 W, BASE E27 (127/220 V)</t>
  </si>
  <si>
    <t xml:space="preserve"> 00038782 </t>
  </si>
  <si>
    <t>LAMPADA FLUORESCENTE TUBULAR T5 DE 14 W, BIVOLT</t>
  </si>
  <si>
    <t xml:space="preserve"> 00038779 </t>
  </si>
  <si>
    <t>LAMPADA FLUORESCENTE TUBULAR T8 DE 32/36 W, BIVOLT</t>
  </si>
  <si>
    <t xml:space="preserve"> 00038194 </t>
  </si>
  <si>
    <t>LAMPADA LED 10 W BIVOLT BRANCA, FORMATO TRADICIONAL (BASE E27)</t>
  </si>
  <si>
    <t xml:space="preserve"> 00038193 </t>
  </si>
  <si>
    <t>LAMPADA LED 6 W BIVOLT BRANCA, FORMATO TRADICIONAL (BASE E27)</t>
  </si>
  <si>
    <t xml:space="preserve"> 00039388 </t>
  </si>
  <si>
    <t>LAMPADA LED TIPO DICROICA BIVOLT, LUZ BRANCA, 5 W (BASE GU10)</t>
  </si>
  <si>
    <t xml:space="preserve"> 00039387 </t>
  </si>
  <si>
    <t>LAMPADA LED TUBULAR BIVOLT 18/20 W, BASE G13</t>
  </si>
  <si>
    <t xml:space="preserve"> 00039386 </t>
  </si>
  <si>
    <t>LAMPADA LED TUBULAR BIVOLT 9/10 W, BASE G13</t>
  </si>
  <si>
    <t>LÂMPADA T5 120CM</t>
  </si>
  <si>
    <t>LAMPADA TUBO LED T5 51CM 9W 6500K BIV</t>
  </si>
  <si>
    <t>LÂMPADAS DE LED BASE E27 BULBO 40W</t>
  </si>
  <si>
    <t xml:space="preserve"> 00010426 </t>
  </si>
  <si>
    <t>LAVATORIO DE LOUCA BRANCA, COM COLUNA, DIMENSOES *54 X 44* CM (L X C)</t>
  </si>
  <si>
    <t>LEITOR DE CARTÃO HID R10se</t>
  </si>
  <si>
    <t xml:space="preserve"> 00003767 </t>
  </si>
  <si>
    <t>LIXA EM FOLHA PARA PAREDE OU MADEIRA, NUMERO 120, COR VERMELHA</t>
  </si>
  <si>
    <t xml:space="preserve"> 00010527 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</si>
  <si>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</si>
  <si>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MXMES</t>
  </si>
  <si>
    <t xml:space="preserve"> 00010775 </t>
  </si>
  <si>
    <t>LOCACAO DE CONTAINER 2,30 X 6,00 M, ALT. 2,50 M, COM 1 SANITARIO, PARA ESCRITORIO, COMPLETO, SEM DIVISORIAS INTERNAS (NAO INCLUI MOBILIZACAO/DESMOBILIZACAO)</t>
  </si>
  <si>
    <t xml:space="preserve"> 00003348 </t>
  </si>
  <si>
    <t>LOCACAO DE GRUPO GERADOR ACIMA DE * 125 ATE 180* KVA, MOTOR DIESEL, REBOCAVEL, ACIONAMENTO MANUAL</t>
  </si>
  <si>
    <t xml:space="preserve"> 00038774 </t>
  </si>
  <si>
    <t>LUMINARIA DE EMERGENCIA 30 LEDS, POTENCIA 2 W, BATERIA DE LITIO, AUTONOMIA DE 6 HORAS</t>
  </si>
  <si>
    <t xml:space="preserve"> 00042248 </t>
  </si>
  <si>
    <t>LUMINARIA DE LED PARA ILUMINACAO PUBLICA, DE 181 W ATE 239 W, INVOLUCRO EM ALUMINIO OU ACO INOX</t>
  </si>
  <si>
    <t xml:space="preserve"> 00042246 </t>
  </si>
  <si>
    <t>LUMINARIA DE LED PARA ILUMINACAO PUBLICA, DE 68 W ATE 97 W, INVOLUCRO EM ALUMINIO OU ACO INOX</t>
  </si>
  <si>
    <t xml:space="preserve"> 00042243 </t>
  </si>
  <si>
    <t>LUMINARIA DE LED PARA ILUMINACAO PUBLICA, DE 98 W ATE 137 W, INVOLUCRO EM ALUMINIO OU ACO INOX</t>
  </si>
  <si>
    <t xml:space="preserve"> 00038773 </t>
  </si>
  <si>
    <t>LUMINARIA DE TETO PLAFON/PLAFONIER EM PLASTICO COM BASE E27, POTENCIA MAXIMA 60 W (NAO INCLUI LAMPADA)</t>
  </si>
  <si>
    <t>LUMINARIA LED P/POSTE 70W IP65 4000K</t>
  </si>
  <si>
    <t>LUMINÁRIA LED QUADRADA (62 X 62 CM), EMBUTIDA EM FORRO MODULAR, 50 W, 4000K, 4500 LM</t>
  </si>
  <si>
    <t xml:space="preserve"> 00039390 </t>
  </si>
  <si>
    <t>LUMINARIA LED REFLETOR RETANGULAR BIVOLT, LUZ BRANCA, 30 W</t>
  </si>
  <si>
    <t xml:space="preserve"> 00039391 </t>
  </si>
  <si>
    <t>LUMINARIA LED REFLETOR RETANGULAR BIVOLT, LUZ BRANCA, 50 W</t>
  </si>
  <si>
    <t xml:space="preserve"> 00003840 </t>
  </si>
  <si>
    <t>LUVA DE CORRER DEFOFO, PVC, JE, DN 100 MM</t>
  </si>
  <si>
    <t xml:space="preserve"> 00003854 </t>
  </si>
  <si>
    <t>LUVA DE CORRER PARA TUBO SOLDAVEL, PVC, 20 MM, PARA AGUA FRIA PREDIAL</t>
  </si>
  <si>
    <t xml:space="preserve"> 00038022 </t>
  </si>
  <si>
    <t>LUVA DE CORRER PARA TUBO SOLDAVEL, PVC, 60 MM, PARA AGUA FRIA PREDIAL</t>
  </si>
  <si>
    <t xml:space="preserve"> 00003913 </t>
  </si>
  <si>
    <t>LUVA DE FERRO GALVANIZADO, COM ROSCA BSP, DE 2 1/2"</t>
  </si>
  <si>
    <t xml:space="preserve"> 00003927 </t>
  </si>
  <si>
    <t>LUVA DE REDUCAO DE FERRO GALVANIZADO, COM ROSCA BSP, DE 2 1/2" X 1 1/2"</t>
  </si>
  <si>
    <t xml:space="preserve"> 00003928 </t>
  </si>
  <si>
    <t>LUVA DE REDUCAO DE FERRO GALVANIZADO, COM ROSCA BSP, DE 2 1/2" X 2"</t>
  </si>
  <si>
    <t xml:space="preserve"> 00037986 </t>
  </si>
  <si>
    <t>LUVA DE TRANSICAO DE CPVC X PVC, SOLDAVEL, 22 X 25 MM, PARA AGUA QUENTE</t>
  </si>
  <si>
    <t xml:space="preserve"> 00003904 </t>
  </si>
  <si>
    <t>LUVA PVC SOLDAVEL, 25 MM, PARA AGUA FRIA PREDIAL</t>
  </si>
  <si>
    <t xml:space="preserve"> 00003903 </t>
  </si>
  <si>
    <t>LUVA PVC SOLDAVEL, 32 MM, PARA AGUA FRIA PREDIAL</t>
  </si>
  <si>
    <t xml:space="preserve"> 00003862 </t>
  </si>
  <si>
    <t>LUVA PVC SOLDAVEL, 40 MM, PARA AGUA FRIA PREDIAL</t>
  </si>
  <si>
    <t xml:space="preserve"> 00003863 </t>
  </si>
  <si>
    <t>LUVA PVC SOLDAVEL, 50 MM, PARA AGUA FRIA PREDIAL</t>
  </si>
  <si>
    <t xml:space="preserve"> 00003865 </t>
  </si>
  <si>
    <t>LUVA PVC SOLDAVEL, 75 MM, PARA AGUA FRIA PREDIAL</t>
  </si>
  <si>
    <t xml:space="preserve"> 00020171 </t>
  </si>
  <si>
    <t>LUVA SIMPLES, PVC SERIE R, 150 MM, PARA ESGOTO PREDIAL</t>
  </si>
  <si>
    <t xml:space="preserve"> 00003899 </t>
  </si>
  <si>
    <t>LUVA SIMPLES, PVC, SOLDAVEL, DN 100 MM, SERIE NORMAL, PARA ESGOTO PREDIAL</t>
  </si>
  <si>
    <t xml:space="preserve"> 00037460 </t>
  </si>
  <si>
    <t>MANGUEIRA CRISTAL TRANCADA, PVC COM REFORCO, PRESSAO DE TRABALHO (PT) 250 LBS/POL2, DE 1" X *3,4* MM</t>
  </si>
  <si>
    <t xml:space="preserve"> 00021029 </t>
  </si>
  <si>
    <t>MANGUEIRA DE INCENDIO, TIPO 1, DE 1 1/2", COMPRIMENTO = 15 M, TECIDO EM FIO DE POLIESTER E TUBO INTERNO EM BORRACHA SINTETICA, COM UNIOES ENGATE RAPIDO</t>
  </si>
  <si>
    <t xml:space="preserve"> 00021030 </t>
  </si>
  <si>
    <t>MANGUEIRA DE INCENDIO, TIPO 1, DE 1 1/2", COMPRIMENTO = 20 M, TECIDO EM FIO DE POLIESTER E TUBO INTERNO EM BORRACHA SINTETICA, COM UNIOES ENGATE RAPIDO</t>
  </si>
  <si>
    <t xml:space="preserve"> 00021034 </t>
  </si>
  <si>
    <t>MANGUEIRA DE INCENDIO, TIPO 2, DE 2 1/2", COMPRIMENTO = 15 M, TECIDO EM FIO DE POLIESTER E TUBO INTERNO EM BORRACHA SINTETICA, COM UNIOES ENGATE RAPIDO</t>
  </si>
  <si>
    <t xml:space="preserve"> 9088 </t>
  </si>
  <si>
    <t xml:space="preserve"> 00012899 </t>
  </si>
  <si>
    <t>MANOMETRO COM CAIXA EM ACO PINTADO, ESCALA *10* KGF/CM2 (*10* BAR), DIAMETRO NOMINAL DE *63* MM, CONEXAO DE 1/4"</t>
  </si>
  <si>
    <t xml:space="preserve"> 00004014 </t>
  </si>
  <si>
    <t>MANTA ASFALTICA ELASTOMERICA EM POLIESTER 3 MM, TIPO III, CLASSE B, ACABAMENTO PP (NBR 9952)</t>
  </si>
  <si>
    <t xml:space="preserve"> 00004015 </t>
  </si>
  <si>
    <t>MANTA ASFALTICA ELASTOMERICA EM POLIESTER 4 MM, TIPO III, CLASSE B, ACABAMENTO PP (NBR 9952)</t>
  </si>
  <si>
    <t xml:space="preserve"> 00004017 </t>
  </si>
  <si>
    <t>MANTA ASFALTICA ELASTOMERICA EM POLIESTER 5 MM, TIPO III, CLASSE B, ACABAMENTO PP (NBR 9952)</t>
  </si>
  <si>
    <t xml:space="preserve"> 00011621 </t>
  </si>
  <si>
    <t>MANTA ASFALTICA ELASTOMERICA EM POLIESTER ALUMINIZADA 3 MM, TIPO III, CLASSE B (NBR 9952)</t>
  </si>
  <si>
    <t xml:space="preserve"> 00043626 </t>
  </si>
  <si>
    <t>MASSA CORRIDA PARA SUPERFICIES DE AMBIENTES INTERNOS</t>
  </si>
  <si>
    <t xml:space="preserve"> 00043652 </t>
  </si>
  <si>
    <t>MASSA PARA MADEIRA - INTERIOR E EXTERIOR</t>
  </si>
  <si>
    <t xml:space="preserve"> 00038598 </t>
  </si>
  <si>
    <t>MEIA CANALETA DE CONCRETO ESTRUTURAL 14 X 19 X 19 CM, FBK 14 MPA (NBR 6136)</t>
  </si>
  <si>
    <t>MÓDULOS SEMIX 603 GB</t>
  </si>
  <si>
    <t xml:space="preserve"> 00011561 </t>
  </si>
  <si>
    <t>MOLA HIDRAULICA AEREA, PARA PORTAS DE ATE 1.100 MM E PESO DE ATE 85 KG, COM CORPO EM ALUMINIO E BRACO EM ACO, SEM BRACO DE PARADA</t>
  </si>
  <si>
    <t xml:space="preserve"> 00011560 </t>
  </si>
  <si>
    <t>MOLA HIDRAULICA AEREA, PARA PORTAS DE ATE 950 MM E PESO DE ATE 65 KG, COM CORPO EM ALUMINIO E BRACO EM ACO, SEM BRACO DE PARADA</t>
  </si>
  <si>
    <t>MOLA HIDRAULICA DE PISO P/ VIDRO TEMPERADO 10MM</t>
  </si>
  <si>
    <t xml:space="preserve"> 00011499 </t>
  </si>
  <si>
    <t>MOLA HIDRAULICA DE PISO, PARA PORTAS DE ATE 1100 MM E PESO DE ATE 120 KG, COM CORPO EM ACO INOX</t>
  </si>
  <si>
    <t>MOTOR AC 700KG</t>
  </si>
  <si>
    <t>MOTOR DZ 1500 IND JETFLEX</t>
  </si>
  <si>
    <t>MOTOR PPA 800 + 3M CREMALHEIRA</t>
  </si>
  <si>
    <t xml:space="preserve"> 00004221 </t>
  </si>
  <si>
    <t>OLEO LUBRIFICANTE 15W40 20L</t>
  </si>
  <si>
    <t>OLEO OIL-0015 OLEO MINERAL TRANE GL 3,78LT</t>
  </si>
  <si>
    <t>OLEO RL 220H PLUS GALAO 20 LT (PP47-32) EM</t>
  </si>
  <si>
    <t>OLEO RL220h EMKARATE 20L</t>
  </si>
  <si>
    <t>ÓLEO SINTETICO 30HX C/134A</t>
  </si>
  <si>
    <t>DIFUSOR DE 4 VIAS C/ REGISTRO</t>
  </si>
  <si>
    <t>PAINEL CEGO EM CHAPA AGLOMERADA DE MADEIRA COM PLACAS DE  SAQUE FRONTAL TETO 2800MM, MODULAÇÃO 1250MM, ESTRUTURADA  EM PERFIL DUPLO DE ALUMÍNIO, REVESTIDA COM LAMINADO MELAMÍNICO - FORNECIMENTO E INSTALAÇÃO</t>
  </si>
  <si>
    <t>PAINEL CEGO EM CHAPA DE AGLOMERADO DE MADEIRA COM PLACAS  DE SAQUE FRONTAL DO PISO A 930MM E PAINEL VIDRO LAMINADO  6MM DUPLO ATÉ A ALTURA DA PORTA (2150MM) E PLACA DE SAQUE  FRONTAL ATÉ O TETO. E=92MM, H= 2800MM, MOD=1250MM - FORNECIMENTO E INSTALAÇÃO</t>
  </si>
  <si>
    <t>PAINEL LED 50W 62X62 4000K BIVOLT</t>
  </si>
  <si>
    <t xml:space="preserve"> 00037400 </t>
  </si>
  <si>
    <t>PAPELEIRA PLASTICA TIPO DISPENSER PARA PAPEL HIGIENICO ROLAO</t>
  </si>
  <si>
    <t xml:space="preserve"> 00011964 </t>
  </si>
  <si>
    <t>PARAFUSO DE ACO TIPO CHUMBADOR PARABOLT, DIAMETRO 3/8", COMPRIMENTO 75 MM</t>
  </si>
  <si>
    <t xml:space="preserve"> 00004346 </t>
  </si>
  <si>
    <t>PARAFUSO DE FERRO POLIDO, SEXTAVADO, COM ROSCA PARCIAL, DIAMETRO 5/8", COMPRIMENTO 6", COM PORCA E ARRUELA DE PRESSAO MEDIA</t>
  </si>
  <si>
    <t xml:space="preserve"> 00011955 </t>
  </si>
  <si>
    <t>PARAFUSO DE LATAO COM ACABAMENTO CROMADO PARA FIXAR PECA SANITARIA, INCLUI PORCA CEGA, ARRUELA E BUCHA DE NYLON TAMANHO S-10</t>
  </si>
  <si>
    <t xml:space="preserve"> 00004333 </t>
  </si>
  <si>
    <t>PARAFUSO DE LATAO COM ROSCA SOBERBA, CABECA CHATA E FENDA SIMPLES, DIAMETRO 3,2 MM, COMPRIMENTO 16 MM</t>
  </si>
  <si>
    <t xml:space="preserve"> 00004329 </t>
  </si>
  <si>
    <t>PARAFUSO EM ACO GALVANIZADO, TIPO MAQUINA, SEXTAVADO, SEM PORCA, DIAMETRO 1/2", COMPRIMENTO 2"</t>
  </si>
  <si>
    <t xml:space="preserve"> 00004351 </t>
  </si>
  <si>
    <t>PARAFUSO NIQUELADO 3 1/2" COM ACABAMENTO CROMADO PARA FIXAR PECA SANITARIA, INCLUI PORCA CEGA, ARRUELA E BUCHA DE NYLON TAMANHO S-8</t>
  </si>
  <si>
    <t xml:space="preserve"> 00004306 </t>
  </si>
  <si>
    <t>PARAFUSO ZINCADO ROSCA SOBERBA, CABECA SEXTAVADA, 5/16 " X 200 MM, PARA FIXACAO DE TELHA EM MADEIRA</t>
  </si>
  <si>
    <t xml:space="preserve"> 00004300 </t>
  </si>
  <si>
    <t>PARAFUSO ZINCADO ROSCA SOBERBA, CABECA SEXTAVADA, 5/16 " X 50 MM, PARA FIXACAO DE TELHA EM MADEIRA</t>
  </si>
  <si>
    <t xml:space="preserve"> 00040547 </t>
  </si>
  <si>
    <t>PARAFUSO ZINCADO, AUTOBROCANTE, FLANGEADO, 4,2 MM X 19 MM</t>
  </si>
  <si>
    <t>CENTO</t>
  </si>
  <si>
    <t xml:space="preserve"> 00039604 </t>
  </si>
  <si>
    <t>PATCH CORD (CABO DE REDE), CATEGORIA 5 E (CAT 5E) UTP, 24 AWG, 4 PARES, EXTENSAO DE 1,50 M</t>
  </si>
  <si>
    <t xml:space="preserve"> 00039605 </t>
  </si>
  <si>
    <t>PATCH CORD (CABO DE REDE), CATEGORIA 5 E (CAT 5E) UTP, 24 AWG, 4 PARES, EXTENSAO DE 2,50 M</t>
  </si>
  <si>
    <t xml:space="preserve"> 00039606 </t>
  </si>
  <si>
    <t>PATCH CORD (CABO DE REDE), CATEGORIA 6 (CAT 6) UTP, 23 AWG, 4 PARES, EXTENSAO DE 1,50 M</t>
  </si>
  <si>
    <t xml:space="preserve"> 00039607 </t>
  </si>
  <si>
    <t>PATCH CORD (CABO DE REDE), CATEGORIA 6 (CAT 6) UTP, 23 AWG, 4 PARES, EXTENSAO DE 2,50 M</t>
  </si>
  <si>
    <t xml:space="preserve"> 00039594 </t>
  </si>
  <si>
    <t>PATCH PANEL, 24 PORTAS, CATEGORIA 5E, COM RACKS DE 19" DE LARGURA E 1 U DE ALTURA</t>
  </si>
  <si>
    <t xml:space="preserve"> 00039596 </t>
  </si>
  <si>
    <t>PATCH PANEL, 24 PORTAS, CATEGORIA 6, COM RACKS DE 19" DE LARGURA E 1 U DE ALTURA</t>
  </si>
  <si>
    <t xml:space="preserve"> 00039597 </t>
  </si>
  <si>
    <t>PATCH PANEL, 48 PORTAS, CATEGORIA 6, COM RACKS DE 19" DE LARGURA E 2 U DE ALTURA</t>
  </si>
  <si>
    <t xml:space="preserve"> 00004720 </t>
  </si>
  <si>
    <t>PEDRA BRITADA N. 0, OU PEDRISCO (4,8 A 9,5 MM) POSTO PEDREIRA/FORNECEDOR, SEM FRETE</t>
  </si>
  <si>
    <t xml:space="preserve"> 00004721 </t>
  </si>
  <si>
    <t>PEDRA BRITADA N. 1 (9,5 a 19 MM) POSTO PEDREIRA/FORNECEDOR, SEM FRETE</t>
  </si>
  <si>
    <t xml:space="preserve"> 00043692 </t>
  </si>
  <si>
    <t>PERFIL "U" EM CHAPA ACO DOBRADA, E = 3,04 MM, H = 20 CM, ABAS = 5 CM (4,47 KG/M)</t>
  </si>
  <si>
    <t xml:space="preserve"> 00039694 </t>
  </si>
  <si>
    <t>PISO ELEVADO COM 2 PLACAS DE ACO COM ENCHIMENTO DE CONCRETO CELULAR, INCLUSO BASE/HASTE/CRUZETAS, 60 X 60 CM, H = *28* CM, RESISTENCIA CARGA CONCENTRADA 496 KG (COM COLOCACAO)</t>
  </si>
  <si>
    <t>Piso elevado em placas 50x50cm feito em material reciclado com 07cm  de altura acabada, sem revestimento para uso em áreas internas</t>
  </si>
  <si>
    <t xml:space="preserve"> 00001287 </t>
  </si>
  <si>
    <t xml:space="preserve"> 00038195 </t>
  </si>
  <si>
    <t>Piso Vinílico autoportante 60 x 60 cm e = 4 mm</t>
  </si>
  <si>
    <t>PLACA CP-136</t>
  </si>
  <si>
    <t>PLACA CP-137</t>
  </si>
  <si>
    <t xml:space="preserve"> 00004812 </t>
  </si>
  <si>
    <t>PLACA DE GESSO PARA FORRO, *60 X 60* CM, ESPESSURA DE 12 MM (SEM COLOCACAO)</t>
  </si>
  <si>
    <t xml:space="preserve"> 00037560 </t>
  </si>
  <si>
    <t>PLACA DE SINALIZACAO DE SEGURANCA CONTRA INCENDIO - ALERTA, TRIANGULAR, BASE DE *30* CM, EM PVC *2* MM ANTI-CHAMAS (SIMBOLOS, CORES E PICTOGRAMAS CONFORME NBR 16820)</t>
  </si>
  <si>
    <t xml:space="preserve"> 00037557 </t>
  </si>
  <si>
    <t>PLACA DE SINALIZACAO DE SEGURANCA CONTRA INCENDIO, FOTOLUMINESCENTE, QUADRADA, *14 X 14* CM, EM PVC *2* MM ANTI-CHAMAS (SIMBOLOS, CORES E PICTOGRAMAS CONFORME NBR 16820)</t>
  </si>
  <si>
    <t xml:space="preserve"> 00037556 </t>
  </si>
  <si>
    <t>PLACA DE SINALIZACAO DE SEGURANCA CONTRA INCENDIO, FOTOLUMINESCENTE, QUADRADA, *20 X 20* CM, EM PVC *2* MM ANTI-CHAMAS (SIMBOLOS, CORES E PICTOGRAMAS CONFORME NBR 16820)</t>
  </si>
  <si>
    <t xml:space="preserve"> 00037559 </t>
  </si>
  <si>
    <t>PLACA DE SINALIZACAO DE SEGURANCA CONTRA INCENDIO, FOTOLUMINESCENTE, RETANGULAR, *12 X 40* CM, EM PVC *2* MM ANTI-CHAMAS (SIMBOLOS, CORES E PICTOGRAMAS CONFORME NBR 16820)</t>
  </si>
  <si>
    <t xml:space="preserve"> 00037539 </t>
  </si>
  <si>
    <t>PLACA DE SINALIZACAO DE SEGURANCA CONTRA INCENDIO, FOTOLUMINESCENTE, RETANGULAR, *13 X 26* CM, EM PVC *2* MM ANTI-CHAMAS (SIMBOLOS, CORES E PICTOGRAMAS CONFORME NBR 16820)</t>
  </si>
  <si>
    <t xml:space="preserve"> 00037558 </t>
  </si>
  <si>
    <t>PLACA DE SINALIZACAO DE SEGURANCA CONTRA INCENDIO, FOTOLUMINESCENTE, RETANGULAR, *20 X 40* CM, EM PVC *2* MM ANTI-CHAMAS (SIMBOLOS, CORES E PICTOGRAMAS CONFORME NBR 16820)</t>
  </si>
  <si>
    <t xml:space="preserve"> 00039022 </t>
  </si>
  <si>
    <t>PORTA DE ABRIR EM ACO TIPO VENEZIANA, COM FUNDO ANTICORROSIVO / PRIMER DE PROTECAO, SEM GUARNICAO/ALIZAR/VISTA, 90 X 210 CM</t>
  </si>
  <si>
    <t xml:space="preserve"> 00004917 </t>
  </si>
  <si>
    <t>PORTA DE ABRIR EM ALUMINIO TIPO VENEZIANA, ACABAMENTO ANODIZADO NATURAL, SEM GUARNICAO/ALIZAR/VISTA</t>
  </si>
  <si>
    <t xml:space="preserve"> 00004922 </t>
  </si>
  <si>
    <t>PORTA DE CORRER EM ALUMINIO, DUAS FOLHAS MOVEIS COM VIDRO, FECHADURA E PUXADOR EMBUTIDO, ACABAMENTO ANODIZADO NATURAL, SEM GUARNICAO/ALIZAR/VISTA</t>
  </si>
  <si>
    <t>PORTA DE ENROLAR AUTOMATICA 6,46 X 5,30 M</t>
  </si>
  <si>
    <t xml:space="preserve"> 00011364 </t>
  </si>
  <si>
    <t>PORTA DE MADEIRA, FOLHA LEVE (NBR 15930) DE 600 X 2100 MM, DE 35 MM A 40 MM DE ESPESSURA, NUCLEO COLMEIA, CAPA LISA EM HDF, ACABAMENTO EM PRIMER PARA PINTURA</t>
  </si>
  <si>
    <t xml:space="preserve"> 00005020 </t>
  </si>
  <si>
    <t>PORTA DE MADEIRA, FOLHA MEDIA (NBR 15930) DE 600 X 2100 MM, DE 35 MM A 40 MM DE ESPESSURA, NUCLEO SEMI-SOLIDO (SARRAFEADO), CAPA LISA EM HDF, ACABAMENTO LAMINADO NATURAL PARA VERNIZ</t>
  </si>
  <si>
    <t xml:space="preserve"> 00014163 </t>
  </si>
  <si>
    <t>POSTE CONICO CONTINUO EM ACO GALVANIZADO, CURVO, BRACO DUPLO, FLANGEADO,  H = 9 M, DIAMETRO INFERIOR = *135* MM</t>
  </si>
  <si>
    <t xml:space="preserve"> 00000511 </t>
  </si>
  <si>
    <t>PRIMER PARA MANTA ASFALTICA A BASE DE ASFALTO MODIFICADO DILUIDO EM SOLVENTE, APLICACAO A FRIO</t>
  </si>
  <si>
    <t xml:space="preserve"> 00013395 </t>
  </si>
  <si>
    <t>QUADRO DE DISTRIBUICAO COM BARRAMENTO TRIFASICO, DE EMBUTIR, EM CHAPA DE ACO GALVANIZADO, PARA 18 DISJUNTORES DIN, 100 A, INCLUINDO BARRAMENTO</t>
  </si>
  <si>
    <t>R22 EOS - ONU 1018 CLORODIFLUORMETANO GÁS R22 CILINDRO 13,6  KG</t>
  </si>
  <si>
    <t xml:space="preserve"> 00001086 </t>
  </si>
  <si>
    <t>REATOR ELETRONICO BIVOLT PARA 2 LAMPADAS FLUORESCENTES DE 18/20 W</t>
  </si>
  <si>
    <t xml:space="preserve"> 00001079 </t>
  </si>
  <si>
    <t>REATOR ELETRONICO BIVOLT PARA 2 LAMPADAS FLUORESCENTES DE 36/40 W</t>
  </si>
  <si>
    <t xml:space="preserve"> 00005104 </t>
  </si>
  <si>
    <t xml:space="preserve"> 00013390 </t>
  </si>
  <si>
    <t>REFLETOR REDONDO EM ALUMINIO ANODIZADO PARA LAMPADA VAPOR DE MERCURIO/SODIO, CORPO EM ALUMINIO COM PINTURA EPOXI, PARA LAMPADA E-27 DE 300 W, COM SUPORTE REDONDO E ALCA REGULAVEL PARA FIXACAO.</t>
  </si>
  <si>
    <t>REFLETOR RGB 400W</t>
  </si>
  <si>
    <t xml:space="preserve"> 00011674 </t>
  </si>
  <si>
    <t>REGISTRO DE ESFERA, PVC, COM VOLANTE, VS, SOLDAVEL, DN 25 MM, COM CORPO DIVIDIDO</t>
  </si>
  <si>
    <t xml:space="preserve"> 00011675 </t>
  </si>
  <si>
    <t>REGISTRO DE ESFERA, PVC, COM VOLANTE, VS, SOLDAVEL, DN 32 MM, COM CORPO DIVIDIDO</t>
  </si>
  <si>
    <t xml:space="preserve"> 00006019 </t>
  </si>
  <si>
    <t>REGISTRO GAVETA BRUTO EM LATAO FORJADO, BITOLA 1 " (REF 1509)</t>
  </si>
  <si>
    <t xml:space="preserve"> 00006010 </t>
  </si>
  <si>
    <t>REGISTRO GAVETA BRUTO EM LATAO FORJADO, BITOLA 1 1/2 " (REF 1509)</t>
  </si>
  <si>
    <t xml:space="preserve"> 00006017 </t>
  </si>
  <si>
    <t>REGISTRO GAVETA BRUTO EM LATAO FORJADO, BITOLA 1 1/4 " (REF 1509)</t>
  </si>
  <si>
    <t xml:space="preserve"> 00006028 </t>
  </si>
  <si>
    <t>REGISTRO GAVETA BRUTO EM LATAO FORJADO, BITOLA 2 " (REF 1509)</t>
  </si>
  <si>
    <t xml:space="preserve"> 00006011 </t>
  </si>
  <si>
    <t>REGISTRO GAVETA BRUTO EM LATAO FORJADO, BITOLA 2 1/2 " (REF 1509)</t>
  </si>
  <si>
    <t xml:space="preserve"> 00006012 </t>
  </si>
  <si>
    <t>REGISTRO GAVETA BRUTO EM LATAO FORJADO, BITOLA 3 " (REF 1509)</t>
  </si>
  <si>
    <t xml:space="preserve"> 00006027 </t>
  </si>
  <si>
    <t>REGISTRO GAVETA BRUTO EM LATAO FORJADO, BITOLA 4 " (REF 1509)</t>
  </si>
  <si>
    <t xml:space="preserve"> 00010904 </t>
  </si>
  <si>
    <t>REGISTRO OU VALVULA GLOBO ANGULAR EM LATAO, PARA HIDRANTES EM INSTALACAO PREDIAL DE INCENDIO, 45 GRAUS, DIAMETRO DE 2 1/2", COM VOLANTE, CLASSE DE PRESSAO DE ATE 200 PSI</t>
  </si>
  <si>
    <t xml:space="preserve"> 00006021 </t>
  </si>
  <si>
    <t>REGISTRO PRESSAO COM ACABAMENTO E CANOPLA CROMADA, SIMPLES, BITOLA 1/2 " (REF 1416)</t>
  </si>
  <si>
    <t xml:space="preserve"> 00002510 </t>
  </si>
  <si>
    <t>RELE FOTOELETRICO INTERNO E EXTERNO BIVOLT 1000 W, DE CONECTOR, SEM BASE</t>
  </si>
  <si>
    <t xml:space="preserve"> 00012359 </t>
  </si>
  <si>
    <t>RELE TERMICO BIMETAL PARA USO EM MOTORES TRIFASICOS, TENSAO 380 V, POTENCIA ATE 15 CV, CORRENTE NOMINAL MAXIMA 22 A</t>
  </si>
  <si>
    <t xml:space="preserve"> 00011575 </t>
  </si>
  <si>
    <t>ROLDANA CONCAVA DUPLA, 4 RODAS, EM ZAMAC COM CHAPA DE LATAO, ROLAMENTOS EM ACO, PARA PORTAS E JANELAS DE CORRER</t>
  </si>
  <si>
    <t xml:space="preserve"> 00001113 </t>
  </si>
  <si>
    <t>RUFO EXTERNO/INTERNO DE CHAPA DE ACO GALVANIZADA NUM 26, CORTE 33 CM</t>
  </si>
  <si>
    <t xml:space="preserve"> 00011758 </t>
  </si>
  <si>
    <t>SABONETEIRA PLASTICA TIPO DISPENSER PARA SABONETE LIQUIDO COM RESERVATORIO 800 A 1500 ML</t>
  </si>
  <si>
    <t xml:space="preserve"> 00007317 </t>
  </si>
  <si>
    <t>SELANTE DE BASE ASFALTICA PARA VEDACAO</t>
  </si>
  <si>
    <t xml:space="preserve"> 00000142 </t>
  </si>
  <si>
    <t>SELANTE ELASTICO MONOCOMPONENTE A BASE DE POLIURETANO (PU) PARA JUNTAS DIVERSAS</t>
  </si>
  <si>
    <t>310ML</t>
  </si>
  <si>
    <t xml:space="preserve"> 00039394 </t>
  </si>
  <si>
    <t>SENSOR DE PRESENCA BIVOLT DE TETO COM FOTOCELULA PARA QUALQUER TIPO DE LAMPADA POTENCIA MAXIMA *1000* W, USO INTERNO</t>
  </si>
  <si>
    <t xml:space="preserve"> 00044945 </t>
  </si>
  <si>
    <t>SIFAO / TUBO SINFONADO EXTENSIVEL/SANFONADO, UNIVERSAL/ SIMPLES, ENTRE *50 A 70* CM, DE PLASTICO BRANCO</t>
  </si>
  <si>
    <t xml:space="preserve"> 00006149 </t>
  </si>
  <si>
    <t>SIFAO PLASTICO TIPO COPO PARA PIA OU LAVATORIO, 1 X 1.1/2 "</t>
  </si>
  <si>
    <t xml:space="preserve"> 00020250 </t>
  </si>
  <si>
    <t>SISAL EM FIBRA / ESTOPA SISAL PARA GESSO</t>
  </si>
  <si>
    <t xml:space="preserve"> 00020232 </t>
  </si>
  <si>
    <t>SOLEIRA EM GRANITO, POLIDO, TIPO ANDORINHA/ QUARTZ/ CASTELO/ CORUMBA OU OUTROS EQUIVALENTES DA REGIAO, L= *15* CM, E=  *2,0* CM</t>
  </si>
  <si>
    <t xml:space="preserve"> 00020083 </t>
  </si>
  <si>
    <t>SOLUCAO PREPARADORA / LIMPADORA PARA PVC, FRASCO COM 1000 CM3</t>
  </si>
  <si>
    <t xml:space="preserve"> 00013329 </t>
  </si>
  <si>
    <t>SOQUETE DE PVC / TERMOPLASTICO BASE E27, COM RABICHO, PARA LAMPADAS</t>
  </si>
  <si>
    <t xml:space="preserve"> 00021040 </t>
  </si>
  <si>
    <t>SPRINKLER TIPO PENDENTE, BULBO VERMELHO RESPOSTA RAPIDA, 68 GRAUS CELSIUS, ACABAMENTO NATURAL, D = 15 MM (1/2")</t>
  </si>
  <si>
    <t>T8 TUBULAR LED 6500K 120CM</t>
  </si>
  <si>
    <t xml:space="preserve"> 00006189 </t>
  </si>
  <si>
    <t xml:space="preserve"> 00014112 </t>
  </si>
  <si>
    <t xml:space="preserve"> 00006240 </t>
  </si>
  <si>
    <t xml:space="preserve"> 00011457 </t>
  </si>
  <si>
    <t>TARJETA LIVRE / OCUPADO PARA PORTA DE BANHEIRO, CORPO EM ZAMAC E ESPELHO EM LATAO</t>
  </si>
  <si>
    <t xml:space="preserve"> 00044073 </t>
  </si>
  <si>
    <t>TARUGO DELIMITADOR DE PROFUNDIDADE EM ESPUMA DE POLIETILENO DE BAIXA DENSIDADE 10 MM, CINZA</t>
  </si>
  <si>
    <t xml:space="preserve"> 00006299 </t>
  </si>
  <si>
    <t>TE DE FERRO GALVANIZADO, DE 2 1/2"</t>
  </si>
  <si>
    <t xml:space="preserve"> 00006298 </t>
  </si>
  <si>
    <t>TE DE FERRO GALVANIZADO, DE 2"</t>
  </si>
  <si>
    <t xml:space="preserve"> 00006322 </t>
  </si>
  <si>
    <t>TE DE FERRO GALVANIZADO, DE 3"</t>
  </si>
  <si>
    <t xml:space="preserve"> 00007139 </t>
  </si>
  <si>
    <t>TE SOLDAVEL, PVC, 90 GRAUS, 25 MM, PARA AGUA FRIA PREDIAL (NBR 5648)</t>
  </si>
  <si>
    <t xml:space="preserve"> 00007140 </t>
  </si>
  <si>
    <t>TE SOLDAVEL, PVC, 90 GRAUS, 32 MM, PARA AGUA FRIA PREDIAL (NBR 5648)</t>
  </si>
  <si>
    <t xml:space="preserve"> 00007144 </t>
  </si>
  <si>
    <t>TE SOLDAVEL, PVC, 90 GRAUS, 75 MM, PARA AGUA FRIA PREDIAL (NBR 5648)</t>
  </si>
  <si>
    <t xml:space="preserve"> 00010932 </t>
  </si>
  <si>
    <t>TELA DE ARAME GALVANIZADA QUADRANGULAR / LOSANGULAR, FIO 4,19 MM (8 BWG), MALHA 5 X 5 CM, H = 2 M</t>
  </si>
  <si>
    <t xml:space="preserve"> 00010935 </t>
  </si>
  <si>
    <t>TELA DE ARAME GALVANIZADA REVESTIDA EM PVC, QUADRANGULAR / LOSANGULAR, FIO 2,77 MM (12 BWG), BITOLA FINAL = *3,8* MM, MALHA 7,5 X 7,5 CM, H = 2 M</t>
  </si>
  <si>
    <t xml:space="preserve"> 00007175 </t>
  </si>
  <si>
    <t>TELHA DE BARRO / CERAMICA, NAO ESMALTADA, TIPO ROMANA, AMERICANA, PORTUGUESA, FRANCESA, COMPRIMENTO DE *41* CM,  RENDIMENTO DE *16* TELHAS/M2</t>
  </si>
  <si>
    <t xml:space="preserve"> 00007197 </t>
  </si>
  <si>
    <t>TELHA DE FIBROCIMENTO ONDULADA E = 6 MM, DE 3,66 X 1,10 M (SEM AMIANTO)</t>
  </si>
  <si>
    <t xml:space="preserve"> 00007189 </t>
  </si>
  <si>
    <t>TELHA DE FIBROCIMENTO ONDULADA E = 8 MM, DE 2,44 X 1,10 M (SEM AMIANTO)</t>
  </si>
  <si>
    <t xml:space="preserve"> 00040740 </t>
  </si>
  <si>
    <t>TELHA GALVALUME COM ISOLAMENTO TERMOACUSTICO EM ESPUMA RIGIDA DE POLIURETANO (PU) INJETADO, ESPESSURA DE 30 MM, DENSIDADE DE 35 KG/M3, REVESTIMENTO EM TELHA TRAPEZOIDAL NAS DUAS FACES COM ESPESSURA DE 0,50 MM CADA, ACABAMENTO NATURAL (NAO INCLUI ACESSORIOS DE FIXACAO)</t>
  </si>
  <si>
    <t xml:space="preserve"> 00007243 </t>
  </si>
  <si>
    <t>TELHA TRAPEZOIDAL EM ACO ZINCADO, SEM PINTURA, ALTURA DE APROXIMADAMENTE 40 MM, ESPESSURA DE 0,50 MM E LARGURA UTIL DE 980 MM</t>
  </si>
  <si>
    <t>Terminação unipolar (Mufla), uso interno, 15kV, padrão CEB</t>
  </si>
  <si>
    <t xml:space="preserve"> 00001571 </t>
  </si>
  <si>
    <t>TERMINAL A COMPRESSAO EM COBRE ESTANHADO PARA CABO 4 MM2, 1 FURO E 1 COMPRESSAO, PARA PARAFUSO DE FIXACAO M5</t>
  </si>
  <si>
    <t>THILEX LIMPADOR CONCENTRADO GL 5 LITROS</t>
  </si>
  <si>
    <t xml:space="preserve"> 00007258 </t>
  </si>
  <si>
    <t>TIJOLO CERAMICO MACICO COMUM *5 X 10 X 20* CM (L X A X C)</t>
  </si>
  <si>
    <t xml:space="preserve"> 00038121 </t>
  </si>
  <si>
    <t>TINTA A BASE DE RESINA ACRILICA EMULSIONADA EM AGUA, PARA SINALIZACAO HORIZONTAL VIARIA (NBR 13699:2012)</t>
  </si>
  <si>
    <t xml:space="preserve"> 00043776 </t>
  </si>
  <si>
    <t>TINTA A OLEO BRILHANTE, PARA MADEIRAS E METAIS</t>
  </si>
  <si>
    <t xml:space="preserve"> 00007348 </t>
  </si>
  <si>
    <t>TINTA ACRILICA PREMIUM PARA PISO</t>
  </si>
  <si>
    <t xml:space="preserve"> 00007304 </t>
  </si>
  <si>
    <t>TINTA EPOXI BASE AGUA PREMIUM, BRANCA</t>
  </si>
  <si>
    <t xml:space="preserve"> 00043650 </t>
  </si>
  <si>
    <t>TINTA ESMALTE BASE AGUA PREMIUM BRILHANTE</t>
  </si>
  <si>
    <t xml:space="preserve"> 00007311 </t>
  </si>
  <si>
    <t>TINTA ESMALTE SINTETICO PREMIUM ACETINADO</t>
  </si>
  <si>
    <t xml:space="preserve"> 00007292 </t>
  </si>
  <si>
    <t>TINTA ESMALTE SINTETICO PREMIUM BRILHANTE</t>
  </si>
  <si>
    <t xml:space="preserve"> 00007306 </t>
  </si>
  <si>
    <t>TINTA ESMALTE SINTETICO PREMIUM DE EFEITO PROTETOR DE SUPERFICIE METALICA ALUMINIO</t>
  </si>
  <si>
    <t>TOMADA 20A REDONDA 2P+T 250V EMBUTIR EM DIVISÓRIA, COR PRETA</t>
  </si>
  <si>
    <t>TOMADA 20A REDONDA 2P+T 250V, C/HAST VM,  EMBUTIR EM DIVISÓRIA, COR VERMELHA</t>
  </si>
  <si>
    <t xml:space="preserve"> 00038101 </t>
  </si>
  <si>
    <t>TOMADA 2P+T 10A, 250V  (APENAS MODULO)</t>
  </si>
  <si>
    <t xml:space="preserve"> 00007528 </t>
  </si>
  <si>
    <t>TOMADA 2P+T 10A, 250V, CONJUNTO MONTADO PARA EMBUTIR 4" X 2" (PLACA + SUPORTE + MODULO)</t>
  </si>
  <si>
    <t xml:space="preserve"> 00012147 </t>
  </si>
  <si>
    <t>TOMADA 2P+T 10A, 250V, CONJUNTO MONTADO PARA SOBREPOR 4" X 2" (CAIXA + MODULO)</t>
  </si>
  <si>
    <t xml:space="preserve"> 00038102 </t>
  </si>
  <si>
    <t>TOMADA 2P+T 20A, 250V  (APENAS MODULO)</t>
  </si>
  <si>
    <t xml:space="preserve"> 00038076 </t>
  </si>
  <si>
    <t>TOMADAS (2 MODULOS) 2P+T 10A, 250V, CONJUNTO MONTADO PARA EMBUTIR 4" X 2" (PLACA + SUPORTE + MODULOS)</t>
  </si>
  <si>
    <t>TORNEIRA AUTOMÁTICA BAIXA PARA PNE, CROMADA E COM ALAVANCA, ATENDENDO A NBR 9050 - MODELO 2100 MESA OU SIMILAR</t>
  </si>
  <si>
    <t xml:space="preserve"> 00011765 </t>
  </si>
  <si>
    <t xml:space="preserve"> 00013417 </t>
  </si>
  <si>
    <t>TORNEIRA METALICA CROMADA CANO CURTO, SEM BICO, SEM AREJADOR, DE PAREDE, PARA TANQUE E USO GERAL, 1/2 " OU 3/4 " (REF 1143)</t>
  </si>
  <si>
    <t xml:space="preserve"> 00036791 </t>
  </si>
  <si>
    <t>TORNEIRA METALICA CROMADA DE MESA PARA LAVATORIO, BICA ALTA, COM AREJADOR (REF 1195)</t>
  </si>
  <si>
    <t xml:space="preserve"> 00036796 </t>
  </si>
  <si>
    <t>TORNEIRA METALICA CROMADA DE MESA, PARA LAVATORIO, TEMPORIZADA PRESSAO FECHAMENTO AUTOMATICO, BICA BAIXA</t>
  </si>
  <si>
    <t xml:space="preserve"> 00036792 </t>
  </si>
  <si>
    <t>TORNEIRA METALICA CROMADA DE PAREDE LONGA PARA LAVATORIO, COM AREJADOR, ACIONAMENTO ALAVANCA, 1/4 DE VOLTA (REF 1178)</t>
  </si>
  <si>
    <t>TRANSDUTOR CARRIER PRESSAO BAIXA E ALTA (OLEO)</t>
  </si>
  <si>
    <t>TRANSFORMADOR TRIFASICO 20KVA 380V/220</t>
  </si>
  <si>
    <t xml:space="preserve"> 00040624 </t>
  </si>
  <si>
    <t>TUBO ACO CARBONO SEM COSTURA 1 1/2", E= *3,68 MM, SCHEDULE 40, 4,05 KG/M</t>
  </si>
  <si>
    <t xml:space="preserve"> 00042574 </t>
  </si>
  <si>
    <t>TUBO ACO CARBONO SEM COSTURA 1", E= *3,38 MM, SCHEDULE 40, *2,50* KG/M</t>
  </si>
  <si>
    <t xml:space="preserve"> 00021147 </t>
  </si>
  <si>
    <t>TUBO ACO CARBONO SEM COSTURA 2 1/2", E = 5,16 MM, SCHEDULE 40 (8,62 KG/M)</t>
  </si>
  <si>
    <t xml:space="preserve"> 00021148 </t>
  </si>
  <si>
    <t>TUBO ACO CARBONO SEM COSTURA 2", E= *3,91* MM, SCHEDULE 40, *5,43* KG/M</t>
  </si>
  <si>
    <t xml:space="preserve"> 00021013 </t>
  </si>
  <si>
    <t>TUBO ACO GALVANIZADO COM COSTURA, CLASSE LEVE, DN 50 MM ( 2"),  E = 3,00 MM,  *4,40* KG/M (NBR 5580)</t>
  </si>
  <si>
    <t xml:space="preserve"> 00007697 </t>
  </si>
  <si>
    <t>TUBO ACO GALVANIZADO COM COSTURA, CLASSE MEDIA, DN 1.1/2", E = *3,25* MM, PESO *3,61* KG/M (NBR 5580)</t>
  </si>
  <si>
    <t xml:space="preserve"> 00007698 </t>
  </si>
  <si>
    <t>TUBO ACO GALVANIZADO COM COSTURA, CLASSE MEDIA, DN 1.1/4", E = *3,25* MM, PESO *3,14* KG/M (NBR 5580)</t>
  </si>
  <si>
    <t xml:space="preserve"> 00007696 </t>
  </si>
  <si>
    <t>TUBO ACO GALVANIZADO COM COSTURA, CLASSE MEDIA, DN 2", E = *3,65* MM, PESO *5,10* KG/M (NBR 5580)</t>
  </si>
  <si>
    <t xml:space="preserve"> 00007694 </t>
  </si>
  <si>
    <t>TUBO ACO GALVANIZADO COM COSTURA, CLASSE MEDIA, DN 3", E = *4,05* MM, PESO *8,47* KG/M (NBR 5580)</t>
  </si>
  <si>
    <t xml:space="preserve"> 00039660 </t>
  </si>
  <si>
    <t>TUBO DE COBRE FLEXIVEL, D = 1/2 ", E = 0,79 MM, PARA AR-CONDICIONADO/ INSTALACOES GAS RESIDENCIAIS E COMERCIAIS</t>
  </si>
  <si>
    <t xml:space="preserve"> 00039662 </t>
  </si>
  <si>
    <t>TUBO DE COBRE FLEXIVEL, D = 1/4 ", E = 0,79 MM, PARA AR-CONDICIONADO/ INSTALACOES GAS RESIDENCIAIS E COMERCIAIS</t>
  </si>
  <si>
    <t xml:space="preserve"> 00039666 </t>
  </si>
  <si>
    <t>TUBO DE COBRE FLEXIVEL, D = 3/4 ", E = 0,79 MM, PARA AR-CONDICIONADO/ INSTALACOES GAS RESIDENCIAIS E COMERCIAIS</t>
  </si>
  <si>
    <t xml:space="preserve"> 00039664 </t>
  </si>
  <si>
    <t>TUBO DE COBRE FLEXIVEL, D = 3/8 ", E = 0,79 MM, PARA AR-CONDICIONADO/ INSTALACOES GAS RESIDENCIAIS E COMERCIAIS</t>
  </si>
  <si>
    <t xml:space="preserve"> 2305 </t>
  </si>
  <si>
    <t xml:space="preserve"> 00009836 </t>
  </si>
  <si>
    <t>TUBO PVC  SERIE NORMAL, DN 100 MM, PARA ESGOTO  PREDIAL (NBR 5688)</t>
  </si>
  <si>
    <t xml:space="preserve"> 00009835 </t>
  </si>
  <si>
    <t>TUBO PVC  SERIE NORMAL, DN 40 MM, PARA ESGOTO  PREDIAL (NBR 5688)</t>
  </si>
  <si>
    <t xml:space="preserve"> 00009838 </t>
  </si>
  <si>
    <t>TUBO PVC SERIE NORMAL, DN 50 MM, PARA ESGOTO PREDIAL (NBR 5688)</t>
  </si>
  <si>
    <t xml:space="preserve"> 00009837 </t>
  </si>
  <si>
    <t>TUBO PVC SERIE NORMAL, DN 75 MM, PARA ESGOTO PREDIAL (NBR 5688)</t>
  </si>
  <si>
    <t xml:space="preserve"> 00009867 </t>
  </si>
  <si>
    <t>TUBO PVC, SOLDAVEL, DE 20 MM, AGUA FRIA (NBR-5648)</t>
  </si>
  <si>
    <t xml:space="preserve"> 00009868 </t>
  </si>
  <si>
    <t>TUBO PVC, SOLDAVEL, DE 25 MM, AGUA FRIA (NBR-5648)</t>
  </si>
  <si>
    <t xml:space="preserve"> 00009869 </t>
  </si>
  <si>
    <t>TUBO PVC, SOLDAVEL, DE 32 MM, AGUA FRIA (NBR-5648)</t>
  </si>
  <si>
    <t xml:space="preserve"> 00009871 </t>
  </si>
  <si>
    <t>TUBO PVC, SOLDAVEL, DE 75 MM, AGUA FRIA (NBR-5648)</t>
  </si>
  <si>
    <t xml:space="preserve"> 00009884 </t>
  </si>
  <si>
    <t>UNIAO DE FERRO GALVANIZADO, COM ROSCA BSP, COM ASSENTO PLANO, DE 1 1/2"</t>
  </si>
  <si>
    <t xml:space="preserve"> 00009888 </t>
  </si>
  <si>
    <t>UNIAO DE FERRO GALVANIZADO, COM ROSCA BSP, COM ASSENTO PLANO, DE 1 1/4"</t>
  </si>
  <si>
    <t xml:space="preserve"> 00009889 </t>
  </si>
  <si>
    <t>UNIAO DE FERRO GALVANIZADO, COM ROSCA BSP, COM ASSENTO PLANO, DE 2 1/2"</t>
  </si>
  <si>
    <t xml:space="preserve"> 00009887 </t>
  </si>
  <si>
    <t>UNIAO DE FERRO GALVANIZADO, COM ROSCA BSP, COM ASSENTO PLANO, DE 2"</t>
  </si>
  <si>
    <t xml:space="preserve"> 00009890 </t>
  </si>
  <si>
    <t>UNIAO DE FERRO GALVANIZADO, COM ROSCA BSP, COM ASSENTO PLANO, DE 3"</t>
  </si>
  <si>
    <t xml:space="preserve"> 00020973 </t>
  </si>
  <si>
    <t>UNIAO TIPO STORZ, COM EMPATACAO INTERNA TIPO ANEL DE EXPANSAO, ENGATE RAPIDO 1 1/2", PARA MANGUEIRA DE COMBATE A INCENDIO PREDIAL</t>
  </si>
  <si>
    <t xml:space="preserve"> 00020974 </t>
  </si>
  <si>
    <t>UNIAO TIPO STORZ, COM EMPATACAO INTERNA TIPO ANEL DE EXPANSAO, ENGATE RAPIDO 2 1/2", PARA MANGUEIRA DE COMBATE A INCENDIO PREDIAL</t>
  </si>
  <si>
    <t xml:space="preserve"> 00021112 </t>
  </si>
  <si>
    <t>VALVULA DE DESCARGA EM METAL CROMADO PARA MICTORIO COM ACIONAMENTO POR PRESSAO E FECHAMENTO AUTOMATICO</t>
  </si>
  <si>
    <t xml:space="preserve"> 00011751 </t>
  </si>
  <si>
    <t>VALVULA DE ESFERA BRUTA EM BRONZE, BITOLA 1 1/2 " (REF 1552-B)</t>
  </si>
  <si>
    <t xml:space="preserve"> 00011747 </t>
  </si>
  <si>
    <t>VALVULA DE ESFERA BRUTA EM BRONZE, BITOLA 2 " (REF 1552-B)</t>
  </si>
  <si>
    <t xml:space="preserve"> 00011749 </t>
  </si>
  <si>
    <t>VALVULA DE ESFERA BRUTA EM BRONZE, BITOLA 3/4 " (REF 1552-B)</t>
  </si>
  <si>
    <t xml:space="preserve"> 00010409 </t>
  </si>
  <si>
    <t>VALVULA DE RETENCAO HORIZONTAL, DE BRONZE (PN-25), 1 1/2", 400 PSI, TAMPA DE PORCA DE UNIAO, EXTREMIDADES COM ROSCA</t>
  </si>
  <si>
    <t xml:space="preserve"> 00010411 </t>
  </si>
  <si>
    <t>VALVULA DE RETENCAO HORIZONTAL, DE BRONZE (PN-25), 1 1/4", 400 PSI, TAMPA DE PORCA DE UNIAO, EXTREMIDADES COM ROSCA</t>
  </si>
  <si>
    <t xml:space="preserve"> 00010410 </t>
  </si>
  <si>
    <t>VALVULA DE RETENCAO HORIZONTAL, DE BRONZE (PN-25), 1", 400 PSI, TAMPA DE PORCA DE UNIAO, EXTREMIDADES COM ROSCA</t>
  </si>
  <si>
    <t xml:space="preserve"> 00010405 </t>
  </si>
  <si>
    <t>VALVULA DE RETENCAO HORIZONTAL, DE BRONZE (PN-25), 2 1/2", 400 PSI, TAMPA DE PORCA DE UNIAO, EXTREMIDADES COM ROSCA</t>
  </si>
  <si>
    <t xml:space="preserve"> 00010408 </t>
  </si>
  <si>
    <t>VALVULA DE RETENCAO HORIZONTAL, DE BRONZE (PN-25), 2", 400 PSI, TAMPA DE PORCA DE UNIAO, EXTREMIDADES COM ROSCA</t>
  </si>
  <si>
    <t xml:space="preserve"> 00010406 </t>
  </si>
  <si>
    <t>VALVULA DE RETENCAO HORIZONTAL, DE BRONZE (PN-25), 3", 400 PSI, TAMPA DE PORCA DE UNIAO, EXTREMIDADES COM ROSCA</t>
  </si>
  <si>
    <t xml:space="preserve"> 00010407 </t>
  </si>
  <si>
    <t>VALVULA DE RETENCAO HORIZONTAL, DE BRONZE (PN-25), 4", 400 PSI, TAMPA DE PORCA DE UNIAO, EXTREMIDADES COM ROSCA</t>
  </si>
  <si>
    <t xml:space="preserve"> 00010416 </t>
  </si>
  <si>
    <t>VALVULA DE RETENCAO VERTICAL, DE BRONZE (PN-16), 1 1/2", 200 PSI, EXTREMIDADES COM ROSCA</t>
  </si>
  <si>
    <t xml:space="preserve"> 00010419 </t>
  </si>
  <si>
    <t>VALVULA DE RETENCAO VERTICAL, DE BRONZE (PN-16), 1 1/4", 200 PSI, EXTREMIDADES COM ROSCA</t>
  </si>
  <si>
    <t xml:space="preserve"> 00010417 </t>
  </si>
  <si>
    <t>VALVULA DE RETENCAO VERTICAL, DE BRONZE (PN-16), 2", 200 PSI, EXTREMIDADES COM ROSCA</t>
  </si>
  <si>
    <t xml:space="preserve"> 00010415 </t>
  </si>
  <si>
    <t>VALVULA DE RETENCAO VERTICAL, DE BRONZE (PN-16), 4", 200 PSI, EXTREMIDADES COM ROSCA</t>
  </si>
  <si>
    <t>VENTILADOR AXIAL 110/220 V 152X162MM 3300RPM</t>
  </si>
  <si>
    <t xml:space="preserve"> 00010478 </t>
  </si>
  <si>
    <t>VERNIZ A BASE RESINA ALQUIDICA COM POLIURETANO PARA MADEIRA, COM FILTRO SOLAR, BRILHANTE, USO INTERNO E EXTERNO</t>
  </si>
  <si>
    <t xml:space="preserve"> 00010475 </t>
  </si>
  <si>
    <t>VERNIZ TIPO COPAL PARA MADEIRA, BRILHANTE, USO INTERNO</t>
  </si>
  <si>
    <t xml:space="preserve"> 00011188 </t>
  </si>
  <si>
    <t>VIDRO LISO FUME E = 4MM - SEM COLOCACAO</t>
  </si>
  <si>
    <t xml:space="preserve"> 00034386 </t>
  </si>
  <si>
    <t>VIDRO LISO INCOLOR 10 MM - SEM COLOCACAO</t>
  </si>
  <si>
    <t xml:space="preserve"> 00010507 </t>
  </si>
  <si>
    <t>VIDRO TEMPERADO INCOLOR E = 10 MM, SEM COLOCACAO</t>
  </si>
  <si>
    <t xml:space="preserve"> 00010505 </t>
  </si>
  <si>
    <t>VIDRO TEMPERADO INCOLOR E = 6 MM, SEM COLOCACAO</t>
  </si>
  <si>
    <t xml:space="preserve"> 00010506 </t>
  </si>
  <si>
    <t>VIDRO TEMPERADO INCOLOR E = 8 MM, SEM COLOCACAO</t>
  </si>
  <si>
    <t>SERVIÇO DE MANUTENÇÃO DO SISTEMA DE CLIMATIZAÇÃO DO COMPLEXO SPS-PF (CHILLER SRDF, CHILLER DTI E VRF COT).  INCLUSO REVISÃO PROGRAMADA, ATENDIMENTOS EMERGENCIAIS E SERVIÇO DE DIAGNOSE.</t>
  </si>
  <si>
    <t>ATUALIZAÇÃO INCC</t>
  </si>
  <si>
    <t>I0</t>
  </si>
  <si>
    <t>I1</t>
  </si>
  <si>
    <t>OU/23</t>
  </si>
  <si>
    <t>propostas</t>
  </si>
  <si>
    <t>LOCAL</t>
  </si>
  <si>
    <t>DATA</t>
  </si>
  <si>
    <t>R$ VALOR
MENSAL</t>
  </si>
  <si>
    <t>R$ VALOR
ANUAL</t>
  </si>
  <si>
    <t xml:space="preserve">TRANE - DITEC / INI E SRPFDF
</t>
  </si>
  <si>
    <t>VALOR 
ATUALIZADO</t>
  </si>
  <si>
    <t>CARRIER DTI</t>
  </si>
  <si>
    <t>PROCLIMA - VRF COT</t>
  </si>
  <si>
    <t>TR SR/PB</t>
  </si>
  <si>
    <t>área</t>
  </si>
  <si>
    <t>m2</t>
  </si>
  <si>
    <t>manutenção predial</t>
  </si>
  <si>
    <t xml:space="preserve">ar condicionado </t>
  </si>
  <si>
    <t>Previsão de Serviços - Sob demanda</t>
  </si>
  <si>
    <t xml:space="preserve"> 00003911 </t>
  </si>
  <si>
    <t>LUVA DE FERRO GALVANIZADO, COM ROSCA BSP, DE 1 1/4"</t>
  </si>
  <si>
    <t>CONJUNTO DE LIGACAO PARA VASO / BACIA SANITARIA, EM PLASTICO BRANCO, COM TUBO, CANOPLA E ANEL DE EXPANSAO (TUBO 1.1/2" X 20 CM)</t>
  </si>
  <si>
    <t>DISJUNTOR TERMOMAGNETICO AJUSTAVEL, TRIPOLAR DE 100 ATE 250A, CAPACIDADE DE INTERRUPCAO DE 35KA</t>
  </si>
  <si>
    <t>DISJUNTOR TERMOMAGNETICO AJUSTAVEL, TRIPOLAR DE 300 ATE 400A, CAPACIDADE DE INTERRUPCAO DE 35KA</t>
  </si>
  <si>
    <t>DISJUNTOR TERMOMAGNETICO PARA TRILHO DIN (IEC), MONOPOLAR, 40 - 50 A, ICC - 5KA / 250 VCA</t>
  </si>
  <si>
    <t>DISJUNTOR TERMOMAGNETICO PARA TRILHO DIN (IEC), BIPOLAR, 40 - 50 A</t>
  </si>
  <si>
    <t>DISJUNTOR TERMOMAGNETICO PARA TRILHO DIN (IEC), BIPOLAR, 63 A</t>
  </si>
  <si>
    <t>DISJUNTOR TERMOMAGNETICO PARA TRILHO DIN (IEC), BIPOLAR, 6 - 32 A</t>
  </si>
  <si>
    <t>DISJUNTOR TERMOMAGNETICO PARA TRILHO DIN (IEC), MONOPOLAR, 6 - 32 A</t>
  </si>
  <si>
    <t>DISJUNTOR TERMOMAGNETICO PARA TRILHO DIN (IEC), TRIPOLAR, 10 - 50 A</t>
  </si>
  <si>
    <t>Exaustor para banheiro, bivolt, ref.: C 80 A, da Ventokit ou similar</t>
  </si>
  <si>
    <t>GRAXA LUBRIFICANTE A BASE DE LITIO, DE MULTIPLAS APLICACOES E CONTENDO ADITIVOS DE EXTREMA PRESSAO (GRAU DE VISCOSIDADE NLGI 2)</t>
  </si>
  <si>
    <t>Mangueira para gás GLP d=3/8" x 120cm, em PVC transparente c/tarja amarela, uso domestico, Aliança ou similar</t>
  </si>
  <si>
    <t>OLEO DIESEL COMBUSTIVEL COMUM METROPOLITANO S-10 OU S-500</t>
  </si>
  <si>
    <t>PISO EM CERAMICA ESMALTADA EXTRA, COR LISA, PEI MAIOR OU IGUAL A 4, FORMATO MENOR OU IGUAL A 2025 CM2</t>
  </si>
  <si>
    <t>PISO EM PORCELANATO, BORDA RETA, EXTRA, LISO, MONOCOLOR, ACETINADO OU POLIDO, FORMATO MAIOR QUE 2025 CM2</t>
  </si>
  <si>
    <t>REBITE DE REPUXO EM ALUMINIO VAZADO, DIAMETRO 3,2 X 8 MM DE COMPRIMENTO (1KG = 1025 UNIDADES)</t>
  </si>
  <si>
    <t>TABUA NAO APARELHADA *2,5 X 30* CM, EM MACARANDUBA/MASSARANDUBA, ANGELIM OU EQUIVALENTE DA REGIAO - BRUTA</t>
  </si>
  <si>
    <t>TAMPAO FOFO SIMPLES COM BASE / REQUADRO, CLASSE A15 CARGA MAX. 1,5 T, 400 X 600 MM (COM INSCRICAO EM RELEVO DO TIPO DE REDE)</t>
  </si>
  <si>
    <t>TAMPAO FOFO SIMPLES COM BASE / REQUADRO, CLASSE D400 CARGA MAX. 40 T, REDONDO, TAMPA 600 MM, REDE PLUVIAL/ESGOTO (COM INSCRICAO EM RELEVO DO TIPO DE REDE)</t>
  </si>
  <si>
    <t>Tubo de ligação em PVC para vaso sanitário, acabamento cromado, CIPLA ou similar</t>
  </si>
  <si>
    <t xml:space="preserve"> GTED.SRPFDF.I05 </t>
  </si>
  <si>
    <t xml:space="preserve"> GTED.SRPFDF.I06 </t>
  </si>
  <si>
    <t xml:space="preserve"> GTED.SRPFDF.I89 </t>
  </si>
  <si>
    <t xml:space="preserve"> GTED.SRPFDF.I08 </t>
  </si>
  <si>
    <t>BATERIA MOURA 150 AH - 12V - SELADA, CHUMBO-ÁCIDA(MARCA MOURA OU SIMILAR DE MELHOR QUALIDADE)</t>
  </si>
  <si>
    <t xml:space="preserve"> GTED.SRPFDF.I09 </t>
  </si>
  <si>
    <t xml:space="preserve"> GTED.SRPFDF.I10 </t>
  </si>
  <si>
    <t xml:space="preserve"> GTED.SRPFDF.I11 </t>
  </si>
  <si>
    <t xml:space="preserve"> GTED.SRPFDF.I12 </t>
  </si>
  <si>
    <t xml:space="preserve"> GTED.SRPFDF.I13 </t>
  </si>
  <si>
    <t xml:space="preserve"> GTED.SRPFDF.I14 </t>
  </si>
  <si>
    <t xml:space="preserve"> GTED.SRPFDF.I90 </t>
  </si>
  <si>
    <t xml:space="preserve"> GTED.SRPFDF.I16 </t>
  </si>
  <si>
    <t xml:space="preserve"> GTED.SRPFDF.I18 </t>
  </si>
  <si>
    <t xml:space="preserve"> GTED.SRPFDF.I19 </t>
  </si>
  <si>
    <t>CAIXA DE PISO DE INOX PARA 8 PONTOS</t>
  </si>
  <si>
    <t xml:space="preserve"> GTED.SRPFDF.I83 </t>
  </si>
  <si>
    <t xml:space="preserve"> GTED.SRPFDF.I21 </t>
  </si>
  <si>
    <t xml:space="preserve"> GTED.SRPFDF.I22 </t>
  </si>
  <si>
    <t xml:space="preserve"> GTED.SRPFDF.I77 </t>
  </si>
  <si>
    <t xml:space="preserve"> GTED.SRPFDF.I24 </t>
  </si>
  <si>
    <t xml:space="preserve"> GTED.SRPFDF.I25 </t>
  </si>
  <si>
    <t xml:space="preserve"> GTED.SRPFDF.I26 </t>
  </si>
  <si>
    <t>CONTACTORA 150 AMPERES</t>
  </si>
  <si>
    <t xml:space="preserve"> GTED.SRPFDF.I27 </t>
  </si>
  <si>
    <t xml:space="preserve"> GTED.SRPFDF.I28 </t>
  </si>
  <si>
    <t xml:space="preserve"> GTED.SRPFDF.I29 </t>
  </si>
  <si>
    <t xml:space="preserve"> GTED.SRPFDF.I30 </t>
  </si>
  <si>
    <t xml:space="preserve"> GTED.SRPFDF.I31 </t>
  </si>
  <si>
    <t xml:space="preserve"> GTED.SRPFDF.I32 </t>
  </si>
  <si>
    <t xml:space="preserve"> GTED.SRPFDF.I33 </t>
  </si>
  <si>
    <t xml:space="preserve"> GTED.SRPFDF.I88 </t>
  </si>
  <si>
    <t xml:space="preserve"> GTED.SRPFDF.I34 </t>
  </si>
  <si>
    <t xml:space="preserve"> GTED.SRPFDF.I35 </t>
  </si>
  <si>
    <t xml:space="preserve"> GTED.SRPFDF.I36 </t>
  </si>
  <si>
    <t xml:space="preserve"> GTED.SRPFDF.I37 </t>
  </si>
  <si>
    <t xml:space="preserve"> GTED.SRPFDF.I38 </t>
  </si>
  <si>
    <t xml:space="preserve"> GTED.SRPFDF.I39 </t>
  </si>
  <si>
    <t xml:space="preserve"> GTED.SRPFDF.I40 </t>
  </si>
  <si>
    <t xml:space="preserve"> GTED.SRPFDF.I41 </t>
  </si>
  <si>
    <t xml:space="preserve"> GTED.SRPFDF.I76 </t>
  </si>
  <si>
    <t xml:space="preserve"> GTED.SRPFDF.I42 </t>
  </si>
  <si>
    <t xml:space="preserve"> GTED.SRPFDF.I43 </t>
  </si>
  <si>
    <t xml:space="preserve"> GTED.SRPFDF.I44 </t>
  </si>
  <si>
    <t xml:space="preserve"> GTED.SRPFDF.I45 </t>
  </si>
  <si>
    <t xml:space="preserve"> GTED.SRPFDF.I46 </t>
  </si>
  <si>
    <t xml:space="preserve"> GTED.SRPFDF.I47 </t>
  </si>
  <si>
    <t xml:space="preserve"> GTED.SRPFDF.I48 </t>
  </si>
  <si>
    <t xml:space="preserve"> GTED.SRPFDF.I49 </t>
  </si>
  <si>
    <t xml:space="preserve"> GTED.SRPFDF.I50 </t>
  </si>
  <si>
    <t xml:space="preserve"> GTED.SRPFDF.I51 </t>
  </si>
  <si>
    <t xml:space="preserve"> GTED.SRPFDF.I52 </t>
  </si>
  <si>
    <t xml:space="preserve"> GTED.SRPFDF.I53 </t>
  </si>
  <si>
    <t xml:space="preserve"> GTED.SRPFDF.I54 </t>
  </si>
  <si>
    <t xml:space="preserve"> GTED.SRPFDF.I55 </t>
  </si>
  <si>
    <t xml:space="preserve"> GTED.SRPFDF.I56 </t>
  </si>
  <si>
    <t xml:space="preserve"> GTED.SRPFDF.I81 </t>
  </si>
  <si>
    <t>OLEO POLYESTER FATOR SW220HT BALDE 20L</t>
  </si>
  <si>
    <t xml:space="preserve"> GTED.SRPFDF.I82 </t>
  </si>
  <si>
    <t xml:space="preserve"> GTED.SRPFDF.I80 </t>
  </si>
  <si>
    <t xml:space="preserve"> GTED.SRPFDF.I57 </t>
  </si>
  <si>
    <t xml:space="preserve"> GTED.SRPFDF.I58 </t>
  </si>
  <si>
    <t xml:space="preserve"> GTED.SRPFDF.I79 </t>
  </si>
  <si>
    <t>VALVULA SOLENOIDE DO OLEO (CARRIER) 06NA6600</t>
  </si>
  <si>
    <t xml:space="preserve"> GTED.SRPFDF.I60 </t>
  </si>
  <si>
    <t xml:space="preserve"> GTED.SRPFDF.I62 </t>
  </si>
  <si>
    <t xml:space="preserve"> GTED.SRPFDF.J01 </t>
  </si>
  <si>
    <t>PISO EMBORRACHADO 1X1 15MM</t>
  </si>
  <si>
    <t xml:space="preserve"> GTED.SRPFDF.I63 </t>
  </si>
  <si>
    <t xml:space="preserve"> GTED.SRPFDF.I92 </t>
  </si>
  <si>
    <t xml:space="preserve"> GTED.SRPFDF.I64 </t>
  </si>
  <si>
    <t xml:space="preserve"> GTED.SRPFDF.I65 </t>
  </si>
  <si>
    <t xml:space="preserve"> GTED.SRPFDF.I66 </t>
  </si>
  <si>
    <t xml:space="preserve"> GTED.SRPFDF.I67 </t>
  </si>
  <si>
    <t xml:space="preserve"> GTED.SRPFDF.I68 </t>
  </si>
  <si>
    <t xml:space="preserve"> GTED.SRPFDF.I69 </t>
  </si>
  <si>
    <t>TINTA ACRILICA FOSCO COR PALHA 18 L</t>
  </si>
  <si>
    <t>GL</t>
  </si>
  <si>
    <t xml:space="preserve"> GTED.SRPFDF.I70 </t>
  </si>
  <si>
    <t xml:space="preserve"> GTED.SRPFDF.I71 </t>
  </si>
  <si>
    <t xml:space="preserve"> GTED.SRPFDF.I72 </t>
  </si>
  <si>
    <t xml:space="preserve"> GTED.SRPFDF.I75 </t>
  </si>
  <si>
    <t xml:space="preserve"> GTED.SRPFDF.I73 </t>
  </si>
  <si>
    <t xml:space="preserve"> GTED.SRPFDF.I74 </t>
  </si>
  <si>
    <t xml:space="preserve"> GTED.SRPFDF.I93 </t>
  </si>
  <si>
    <t xml:space="preserve"> 00020971 </t>
  </si>
  <si>
    <t>CHAVE DUPLA PARA CONEXOES TIPO STORZ, ENGATE RAPIDO 1 1/2" X 2 1/2", EM LATAO, PARA INSTALACAO PREDIAL COMBATE A INCENDIO</t>
  </si>
  <si>
    <t xml:space="preserve"> GTED.SRPFDF.J03 </t>
  </si>
  <si>
    <t xml:space="preserve"> GTED.SRPFDF.J05 </t>
  </si>
  <si>
    <t xml:space="preserve"> 00001570 </t>
  </si>
  <si>
    <t>TERMINAL A COMPRESSAO EM COBRE ESTANHADO PARA CABO 2,5 MM2, 1 FURO E 1 COMPRESSAO, PARA PARAFUSO DE FIXACAO M5</t>
  </si>
  <si>
    <t xml:space="preserve"> 00001576 </t>
  </si>
  <si>
    <t>TERMINAL A COMPRESSAO EM COBRE ESTANHADO PARA CABO 25 MM2, 1 FURO E 1 COMPRESSAO, PARA PARAFUSO DE FIXACAO M8</t>
  </si>
  <si>
    <t xml:space="preserve"> 00002678 </t>
  </si>
  <si>
    <t>ELETRODUTO DE PVC RIGIDO SOLDAVEL, CLASSE B, DE 25 MM</t>
  </si>
  <si>
    <t xml:space="preserve"> 00011267 </t>
  </si>
  <si>
    <t>ARRUELA LISA, REDONDA, DE LATAO POLIDO, DIAMETRO NOMINAL 5/8", DIAMETRO EXTERNO = 34 MM, DIAMETRO DO FURO = 17 MM, ESPESSURA = *2,5* MM</t>
  </si>
  <si>
    <t xml:space="preserve"> 00039996 </t>
  </si>
  <si>
    <t>VERGALHAO ZINCADO ROSCA TOTAL, 1/4 " (6,3 MM)</t>
  </si>
  <si>
    <t xml:space="preserve"> 00039997 </t>
  </si>
  <si>
    <t>PORCA ZINCADA, SEXTAVADA, DIAMETRO 1/4"</t>
  </si>
  <si>
    <t xml:space="preserve"> 00003457 </t>
  </si>
  <si>
    <t>COTOVELO 90 GRAUS DE FERRO GALVANIZADO, COM ROSCA BSP, DE 1 1/4"</t>
  </si>
  <si>
    <t xml:space="preserve"> 00003458 </t>
  </si>
  <si>
    <t>COTOVELO 90 GRAUS DE FERRO GALVANIZADO, COM ROSCA BSP, DE 1 1/2"</t>
  </si>
  <si>
    <t xml:space="preserve"> 00004179 </t>
  </si>
  <si>
    <t>NIPLE DE FERRO GALVANIZADO, COM ROSCA BSP, DE 1"</t>
  </si>
  <si>
    <t xml:space="preserve"> 00004180 </t>
  </si>
  <si>
    <t>NIPLE DE FERRO GALVANIZADO, COM ROSCA BSP, DE 1 1/4"</t>
  </si>
  <si>
    <t xml:space="preserve"> 00004205 </t>
  </si>
  <si>
    <t>NIPLE DE REDUCAO DE FERRO GALVANIZADO, COM ROSCA BSP, DE 1 1/2" X 1 1/4"</t>
  </si>
  <si>
    <t xml:space="preserve"> 00004206 </t>
  </si>
  <si>
    <t>NIPLE DE REDUCAO DE FERRO GALVANIZADO, COM ROSCA BSP, DE 1 1/4" X 1"</t>
  </si>
  <si>
    <t xml:space="preserve"> 00004209 </t>
  </si>
  <si>
    <t>NIPLE DE FERRO GALVANIZADO, COM ROSCA BSP, DE 1 1/2"</t>
  </si>
  <si>
    <t xml:space="preserve"> 00009886 </t>
  </si>
  <si>
    <t>UNIAO DE FERRO GALVANIZADO, COM ROSCA BSP, COM ASSENTO PLANO, DE 1"</t>
  </si>
  <si>
    <t xml:space="preserve"> 00010236 </t>
  </si>
  <si>
    <t>VALVULA DE RETENCAO DE BRONZE, PE COM CRIVOS, EXTREMIDADE COM ROSCA, DE 1 1/2", PARA FUNDO DE POCO</t>
  </si>
  <si>
    <t xml:space="preserve"> 00003472 </t>
  </si>
  <si>
    <t>COTOVELO 90 GRAUS DE FERRO GALVANIZADO, COM ROSCA BSP, DE 1"</t>
  </si>
  <si>
    <t xml:space="preserve"> 00004178 </t>
  </si>
  <si>
    <t>NIPLE DE FERRO GALVANIZADO, COM ROSCA BSP, DE 3/4"</t>
  </si>
  <si>
    <t xml:space="preserve"> 00004189 </t>
  </si>
  <si>
    <t>NIPLE DE REDUCAO DE FERRO GALVANIZADO, COM ROSCA BSP, DE 1" X 3/4"</t>
  </si>
  <si>
    <t xml:space="preserve"> 00009885 </t>
  </si>
  <si>
    <t>UNIAO DE FERRO GALVANIZADO, COM ROSCA BSP, COM ASSENTO PLANO, DE 3/4"</t>
  </si>
  <si>
    <t xml:space="preserve"> 00010233 </t>
  </si>
  <si>
    <t>VALVULA DE RETENCAO DE BRONZE, PE COM CRIVOS, EXTREMIDADE COM ROSCA, DE 1 1/4", PARA FUNDO DE POCO</t>
  </si>
  <si>
    <t xml:space="preserve"> 00010418 </t>
  </si>
  <si>
    <t>VALVULA DE RETENCAO VERTICAL, DE BRONZE (PN-16), 1", 200 PSI, EXTREMIDADES COM ROSCA</t>
  </si>
  <si>
    <t xml:space="preserve"> 00021010 </t>
  </si>
  <si>
    <t>TUBO ACO GALVANIZADO COM COSTURA, CLASSE LEVE, DN 25 MM ( 1"),  E = 2,65 MM,  *2,11* KG/M (NBR 5580)</t>
  </si>
  <si>
    <t xml:space="preserve"> 00010900 </t>
  </si>
  <si>
    <t>ADAPTADOR EM LATAO, ENGATE RAPIDO1 1/2" X ROSCA INTERNA 5 FIOS 2 1/2", PARA INSTALACAO PREDIAL DE COMBATE A INCENDIO</t>
  </si>
  <si>
    <t xml:space="preserve"> 00010899 </t>
  </si>
  <si>
    <t>ADAPTADOR EM LATAO, ENGATE RAPIDO 2 1/2" X ROSCA INTERNA 5 FIOS 2 1/2", PARA INSTALACAO PREDIAL DE COMBATE A INCENDIO</t>
  </si>
  <si>
    <t xml:space="preserve"> 00006016 </t>
  </si>
  <si>
    <t>REGISTRO GAVETA BRUTO EM LATAO FORJADO, BITOLA 3/4 " (REF 1509)</t>
  </si>
  <si>
    <t xml:space="preserve"> 00006020 </t>
  </si>
  <si>
    <t>REGISTRO GAVETA BRUTO EM LATAO FORJADO, BITOLA 1/2 " (REF 1509)</t>
  </si>
  <si>
    <t xml:space="preserve"> 00010412 </t>
  </si>
  <si>
    <t>VALVULA DE RETENCAO HORIZONTAL, DE BRONZE (PN-25), 3/4", 400 PSI, TAMPA DE PORCA DE UNIAO, EXTREMIDADES COM ROSCA</t>
  </si>
  <si>
    <t xml:space="preserve"> 00011750 </t>
  </si>
  <si>
    <t>VALVULA DE ESFERA BRUTA EM BRONZE, BITOLA 1 1/4 " (REF 1552-B)</t>
  </si>
  <si>
    <t xml:space="preserve"> 00011746 </t>
  </si>
  <si>
    <t>VALVULA DE ESFERA BRUTA EM BRONZE, BITOLA 1 " (REF 1552-B)</t>
  </si>
  <si>
    <t xml:space="preserve"> 00011748 </t>
  </si>
  <si>
    <t>VALVULA DE ESFERA BRUTA EM BRONZE, BITOLA 1/2 " (REF 1552-B)</t>
  </si>
  <si>
    <t xml:space="preserve"> 00010413 </t>
  </si>
  <si>
    <t>VALVULA DE RETENCAO VERTICAL, DE BRONZE (PN-16), 3/4", 200 PSI, EXTREMIDADES COM ROSCA</t>
  </si>
  <si>
    <t xml:space="preserve"> 00021092 </t>
  </si>
  <si>
    <t>VALVULA DE RETENCAO VERTICAL, DE BRONZE (PN-16), 1/2", 200 PSI, EXTREMIDADES COM ROSCA</t>
  </si>
  <si>
    <t xml:space="preserve"> 00001575 </t>
  </si>
  <si>
    <t>TERMINAL A COMPRESSAO EM COBRE ESTANHADO PARA CABO 16 MM2, 1 FURO E 1 COMPRESSAO, PARA PARAFUSO DE FIXACAO M6</t>
  </si>
  <si>
    <t xml:space="preserve"> 00002676 </t>
  </si>
  <si>
    <t>ELETRODUTO DE PVC RIGIDO SOLDAVEL, CLASSE B, DE 20 MM</t>
  </si>
  <si>
    <t xml:space="preserve"> 00042575 </t>
  </si>
  <si>
    <t>TUBO ACO CARBONO SEM COSTURA 1 1/4", E= *3,56 MM, SCHEDULE 40, *3,38* KG/M</t>
  </si>
  <si>
    <t xml:space="preserve"> 00007701 </t>
  </si>
  <si>
    <t>TUBO ACO GALVANIZADO COM COSTURA, CLASSE MEDIA, DN 2.1/2", E = *3,65* MM, PESO *6,51* KG/M (NBR 5580)</t>
  </si>
  <si>
    <t xml:space="preserve"> 00010414 </t>
  </si>
  <si>
    <t>VALVULA DE RETENCAO VERTICAL, DE BRONZE (PN-16), 3", 200 PSI, EXTREMIDADES COM ROSCA</t>
  </si>
  <si>
    <t xml:space="preserve"> 00003938 </t>
  </si>
  <si>
    <t>LUVA DE REDUCAO DE FERRO GALVANIZADO, COM ROSCA BSP, DE 1" X 1/2"</t>
  </si>
  <si>
    <t xml:space="preserve"> 00003931 </t>
  </si>
  <si>
    <t>LUVA DE REDUCAO DE FERRO GALVANIZADO, COM ROSCA BSP, DE 3" X 2 1/2"</t>
  </si>
  <si>
    <t xml:space="preserve"> 00003929 </t>
  </si>
  <si>
    <t>LUVA DE REDUCAO DE FERRO GALVANIZADO, COM ROSCA BSP, DE 3" X 1 1/2"</t>
  </si>
  <si>
    <t xml:space="preserve"> 00003925 </t>
  </si>
  <si>
    <t>LUVA DE REDUCAO DE FERRO GALVANIZADO, COM ROSCA BSP, DE 2" X 1"</t>
  </si>
  <si>
    <t xml:space="preserve"> 00003926 </t>
  </si>
  <si>
    <t>LUVA DE REDUCAO DE FERRO GALVANIZADO, COM ROSCA BSP, DE 2" X 1 1/2"</t>
  </si>
  <si>
    <t xml:space="preserve"> 00003919 </t>
  </si>
  <si>
    <t>LUVA DE REDUCAO DE FERRO GALVANIZADO, COM ROSCA BSP, DE 1" X 3/4"</t>
  </si>
  <si>
    <t xml:space="preserve"> 00003921 </t>
  </si>
  <si>
    <t>LUVA DE REDUCAO DE FERRO GALVANIZADO, COM ROSCA BSP, DE 1 1/4" X 1"</t>
  </si>
  <si>
    <t xml:space="preserve"> 00003937 </t>
  </si>
  <si>
    <t>LUVA DE REDUCAO DE FERRO GALVANIZADO, COM ROSCA BSP, DE 1 1/4" X 1/2"</t>
  </si>
  <si>
    <t xml:space="preserve"> 00003920 </t>
  </si>
  <si>
    <t>LUVA DE REDUCAO DE FERRO GALVANIZADO, COM ROSCA BSP, DE 1 1/4" X 3/4"</t>
  </si>
  <si>
    <t xml:space="preserve"> 00003936 </t>
  </si>
  <si>
    <t>LUVA DE REDUCAO DE FERRO GALVANIZADO, COM ROSCA BSP, DE 1 1/2" X 1 1/4"</t>
  </si>
  <si>
    <t xml:space="preserve"> 00003924 </t>
  </si>
  <si>
    <t>LUVA DE REDUCAO DE FERRO GALVANIZADO, COM ROSCA BSP, DE 1 1/2" X 1"</t>
  </si>
  <si>
    <t xml:space="preserve"> 00003923 </t>
  </si>
  <si>
    <t>LUVA DE REDUCAO DE FERRO GALVANIZADO, COM ROSCA BSP, DE 1 1/2" X 3/4"</t>
  </si>
  <si>
    <t xml:space="preserve"> 00003935 </t>
  </si>
  <si>
    <t>LUVA DE REDUCAO DE FERRO GALVANIZADO, COM ROSCA BSP, DE 2" X 1 1/4"</t>
  </si>
  <si>
    <t xml:space="preserve"> 00002679 </t>
  </si>
  <si>
    <t>ELETRODUTO DE PVC RIGIDO SOLDAVEL, CLASSE B, DE 32 MM</t>
  </si>
  <si>
    <t xml:space="preserve"> 00004182 </t>
  </si>
  <si>
    <t>NIPLE DE FERRO GALVANIZADO, COM ROSCA BSP, DE 3"</t>
  </si>
  <si>
    <t xml:space="preserve"> 00004208 </t>
  </si>
  <si>
    <t>NIPLE DE FERRO GALVANIZADO, COM ROSCA BSP, DE 2 1/2"</t>
  </si>
  <si>
    <t xml:space="preserve"> 00003912 </t>
  </si>
  <si>
    <t>LUVA DE FERRO GALVANIZADO, COM ROSCA BSP, DE 2"</t>
  </si>
  <si>
    <t xml:space="preserve"> 00004181 </t>
  </si>
  <si>
    <t>NIPLE DE FERRO GALVANIZADO, COM ROSCA BSP, DE 2"</t>
  </si>
  <si>
    <t xml:space="preserve"> 00003939 </t>
  </si>
  <si>
    <t>LUVA DE FERRO GALVANIZADO, COM ROSCA BSP, DE 1 1/2"</t>
  </si>
  <si>
    <t xml:space="preserve"> 00006323 </t>
  </si>
  <si>
    <t>TE DE FERRO GALVANIZADO, DE 1"</t>
  </si>
  <si>
    <t xml:space="preserve"> 00003471 </t>
  </si>
  <si>
    <t>COTOVELO 90 GRAUS DE FERRO GALVANIZADO, COM ROSCA BSP, DE 2"</t>
  </si>
  <si>
    <t xml:space="preserve"> 00003447 </t>
  </si>
  <si>
    <t>COTOVELO 45 GRAUS DE FERRO GALVANIZADO, COM ROSCA BSP, DE 2"</t>
  </si>
  <si>
    <t xml:space="preserve"> 00003446 </t>
  </si>
  <si>
    <t>COTOVELO 45 GRAUS DE FERRO GALVANIZADO, COM ROSCA BSP, DE 1 1/2"</t>
  </si>
  <si>
    <t xml:space="preserve"> 00003445 </t>
  </si>
  <si>
    <t>COTOVELO 45 GRAUS DE FERRO GALVANIZADO, COM ROSCA BSP, DE 1 1/4"</t>
  </si>
  <si>
    <t xml:space="preserve"> 00003444 </t>
  </si>
  <si>
    <t>COTOVELO 45 GRAUS DE FERRO GALVANIZADO, COM ROSCA BSP, DE 1"</t>
  </si>
  <si>
    <t xml:space="preserve"> 00003914 </t>
  </si>
  <si>
    <t>LUVA DE FERRO GALVANIZADO, COM ROSCA BSP, DE 3"</t>
  </si>
  <si>
    <t xml:space="preserve"> 00006297 </t>
  </si>
  <si>
    <t>TE DE FERRO GALVANIZADO, DE 1 1/2"</t>
  </si>
  <si>
    <t xml:space="preserve"> 00003910 </t>
  </si>
  <si>
    <t>LUVA DE FERRO GALVANIZADO, COM ROSCA BSP, DE 1"</t>
  </si>
  <si>
    <t xml:space="preserve"> 00006296 </t>
  </si>
  <si>
    <t>TE DE FERRO GALVANIZADO, DE 1 1/4"</t>
  </si>
  <si>
    <t xml:space="preserve"> 00001573 </t>
  </si>
  <si>
    <t>TERMINAL A COMPRESSAO EM COBRE ESTANHADO PARA CABO 6 MM2, 1 FURO E 1 COMPRESSAO, PARA PARAFUSO DE FIXACAO M6</t>
  </si>
  <si>
    <t xml:space="preserve"> 00001574 </t>
  </si>
  <si>
    <t>TERMINAL A COMPRESSAO EM COBRE ESTANHADO PARA CABO 10 MM2, 1 FURO E 1 COMPRESSAO, PARA PARAFUSO DE FIXACAO M6</t>
  </si>
  <si>
    <t xml:space="preserve"> GTED.SRPFDF.J06 </t>
  </si>
  <si>
    <t xml:space="preserve"> GTED.SRPFDF.J07 </t>
  </si>
  <si>
    <t xml:space="preserve"> GTED.SRPFDF.J11 </t>
  </si>
  <si>
    <t>SV</t>
  </si>
  <si>
    <t xml:space="preserve"> GTED.SRPFDF.J10 </t>
  </si>
  <si>
    <t xml:space="preserve"> GTED.SRPFDF.J09 </t>
  </si>
  <si>
    <t xml:space="preserve"> GTED.SRPFDF.J08 </t>
  </si>
  <si>
    <t>Item</t>
  </si>
  <si>
    <t>Valor Unit</t>
  </si>
  <si>
    <t xml:space="preserve"> 8 </t>
  </si>
  <si>
    <t xml:space="preserve"> 8.1 </t>
  </si>
  <si>
    <t xml:space="preserve"> 102113 </t>
  </si>
  <si>
    <t>BOMBA CENTRÍFUGA, TRIFÁSICA, 1 CV OU 0,99 HP, HM 14 A 40 M, Q 0,6 A 8,4 M3/H - INSTALAÇÃO. ADAPTAÇÃO SINAPI 102113</t>
  </si>
  <si>
    <t xml:space="preserve"> 8.2 </t>
  </si>
  <si>
    <t xml:space="preserve"> 102115 </t>
  </si>
  <si>
    <t>BOMBA CENTRÍFUGA, TRIFÁSICA, 1,5 CV OU 1,48 HP, HM 10 A 70 M, Q 1,8 A 5,3 M3/H - INSTALAÇÃO. - ADAPTAÇÃO SINAPI 102113</t>
  </si>
  <si>
    <t xml:space="preserve"> 8.3 </t>
  </si>
  <si>
    <t xml:space="preserve"> 102116 </t>
  </si>
  <si>
    <t>BOMBA CENTRÍFUGA, TRIFÁSICA, 1,5 CV OU 1,48 HP, HM 10 A 24 M, Q 6,1 A 21,9 M3/H - ADAPTAÇÃO SINAPI 102113</t>
  </si>
  <si>
    <t xml:space="preserve"> 102118 </t>
  </si>
  <si>
    <t>BOMBA CENTRÍFUGA, TRIFÁSICA, 3 CV OU 2,96 HP, HM 34 A 40 M, Q 8,6 A 14,8 M3/H - INSTALAÇÃO - ADAPTAÇÃO SINAPI 102113</t>
  </si>
  <si>
    <t xml:space="preserve"> 102122 </t>
  </si>
  <si>
    <t>BOMBA CENTRÍFUGA, TRIFÁSICA, 10 CV OU 9,86 HP, HM 85 A 140 M, Q 4,2 A 14,9 M3/H - INSTALAÇÃO - ADAPTAÇÃO SINAPI 102113</t>
  </si>
  <si>
    <t xml:space="preserve"> 94483 </t>
  </si>
  <si>
    <t>CONJUNTO HIDRÁULICO PARA INSTALAÇÃO DE BOMBA EM AÇO ROSCÁVEL, DN SUCÇÃO 32 (1 1/4) E DN RECALQUE 25 (1), PARA EDIFICAÇÃO ATÉ 4 PAVIMENTOS- INSTALAÇÃO - ADAPTAÇÃO SINAPI 102113</t>
  </si>
  <si>
    <t xml:space="preserve"> 94482 </t>
  </si>
  <si>
    <t>CONJUNTO HIDRÁULICO PARA INSTALAÇÃO DE BOMBA EM AÇO ROSCÁVEL, DN SUCÇÃO 40 (1 1/2) E DN RECALQUE 32 (1 1/4), PARA EDIFICAÇÃO ENTRE 4 E 8 PAVIMENTOS - INSTALAÇÃO - ADAPTAÇÃO SINAPI 102113</t>
  </si>
  <si>
    <t xml:space="preserve"> 95250 </t>
  </si>
  <si>
    <t>VÁLVULA DE ESFERA BRUTA, BRONZE, ROSCÁVEL, 1</t>
  </si>
  <si>
    <t xml:space="preserve"> 93673 </t>
  </si>
  <si>
    <t>DISJUNTOR TRIPOLAR TIPO DIN, CORRENTE NOMINAL DE 50A - INSTALAÇÃO - ADAPTAÇÃO SINAPI 102113</t>
  </si>
  <si>
    <t xml:space="preserve"> 93669 </t>
  </si>
  <si>
    <t>DISJUNTOR TRIPOLAR TIPO DIN, CORRENTE NOMINAL DE 20A - INSTALAÇÃO - ADAPTAÇÃO SINAPI 102113</t>
  </si>
  <si>
    <t xml:space="preserve"> 93668 </t>
  </si>
  <si>
    <t>DISJUNTOR TRIPOLAR TIPO DIN, CORRENTE NOMINAL DE 16A - INSTALAÇÃO - ADAPTAÇÃO SINAPI 102113</t>
  </si>
  <si>
    <t xml:space="preserve"> 93667 </t>
  </si>
  <si>
    <t>DISJUNTOR TRIPOLAR TIPO DIN, CORRENTE NOMINAL DE 10A - INSTALAÇÃO - ADAPTAÇÃO SINAPI 102113</t>
  </si>
  <si>
    <t xml:space="preserve"> 93666 </t>
  </si>
  <si>
    <t>DISJUNTOR BIPOLAR TIPO DIN, CORRENTE NOMINAL DE 50A - INSTALAÇÃO - ADAPTAÇÃO SINAPI 102113</t>
  </si>
  <si>
    <t xml:space="preserve"> 93665 </t>
  </si>
  <si>
    <t>DISJUNTOR BIPOLAR TIPO DIN, CORRENTE NOMINAL DE 40A - INSTALAÇÃO - ADAPTAÇÃO SINAPI 102113</t>
  </si>
  <si>
    <t xml:space="preserve"> 93664 </t>
  </si>
  <si>
    <t>DISJUNTOR BIPOLAR TIPO DIN, CORRENTE NOMINAL DE 32A - INSTALAÇÃO - ADAPTAÇÃO SINAPI 102113</t>
  </si>
  <si>
    <t xml:space="preserve"> 93663 </t>
  </si>
  <si>
    <t>DISJUNTOR BIPOLAR TIPO DIN, CORRENTE NOMINAL DE 25A - INSTALAÇÃO - ADAPTAÇÃO SINAPI 102113</t>
  </si>
  <si>
    <t xml:space="preserve"> 93662 </t>
  </si>
  <si>
    <t>DISJUNTOR BIPOLAR TIPO DIN, CORRENTE NOMINAL DE 20A - INSTALAÇÃO - ADAPTAÇÃO SINAPI 102113</t>
  </si>
  <si>
    <t xml:space="preserve"> 93661 </t>
  </si>
  <si>
    <t>DISJUNTOR BIPOLAR TIPO DIN, CORRENTE NOMINAL DE 16A - INSTALAÇÃO - ADAPTAÇÃO SINAPI 102113</t>
  </si>
  <si>
    <t xml:space="preserve"> 96765 </t>
  </si>
  <si>
    <t>ABRIGO PARA HIDRANTE, 90X60X17CM, COM REGISTRO GLOBO ANGULAR 45 GRAUS 2 1/2", ADAPTADOR STORZ 2 1/2", MANGUEIRA DE INCÊNDIO 20M, REDUÇÃO 2 1/2" X 1 1/2" E ESGUICHO EM LATÃO 1 1/2" - INSTALAÇÃO - ADAPTAÇÃO SINAPI 102113</t>
  </si>
  <si>
    <t xml:space="preserve"> 101912 </t>
  </si>
  <si>
    <t>ABRIGO PARA HIDRANTE, 75X45X17CM, COM REGISTRO GLOBO ANGULAR 45 GRAUS 2 1/2", ADAPTADOR STORZ 2 1/2", MANGUEIRA DE INCÊNDIO 15M 2 1/2" E ESGUICHO EM LATÃO 2 1/2" - INSTALAÇÃO - ADAPTAÇÃO SINAPI 102113</t>
  </si>
  <si>
    <t xml:space="preserve"> 101913 </t>
  </si>
  <si>
    <t>CAIXA DE INCÊNDIO 45X75X17CM - INSTALAÇÃO - ADAPTAÇÃO SINAPI 102113</t>
  </si>
  <si>
    <t xml:space="preserve"> 101914 </t>
  </si>
  <si>
    <t>CAIXA DE INCÊNDIO 60X90X17CM - INSTALAÇÃO - ADAPTAÇÃO SINAPI 102113</t>
  </si>
  <si>
    <t xml:space="preserve"> 101915 </t>
  </si>
  <si>
    <t>CONJUNTO DE MANGUEIRA PARA COMBATE A INCÊNDIO EM FIBRA DE POLIESTER PURA, COM 1.1/2", REVESTIDA INTERNAMENTE, COMPRIMENTO DE 15M - INSTALAÇÃO - ADAPTAÇÃO SINAPI 102113</t>
  </si>
  <si>
    <t xml:space="preserve"> 101916 </t>
  </si>
  <si>
    <t>HIDRANTE SUBTERRÂNEO PREDIAL (COM CURVA LONGA E CAIXA), DN 75 MM -INSTALAÇÃO - ADAPTAÇÃO SINAPI 102113</t>
  </si>
  <si>
    <t xml:space="preserve"> 93660 </t>
  </si>
  <si>
    <t>DISJUNTOR BIPOLAR TIPO DIN, CORRENTE NOMINAL DE 10A - INSTALAÇÃO - ADAPTAÇÃO SINAPI 102113</t>
  </si>
  <si>
    <t xml:space="preserve"> 93659 </t>
  </si>
  <si>
    <t>DISJUNTOR MONOPOLAR TIPO DIN, CORRENTE NOMINAL DE 50A - INSTALAÇÃO - ADAPTAÇÃO SINAPI 102113</t>
  </si>
  <si>
    <t xml:space="preserve"> 93658 </t>
  </si>
  <si>
    <t>DISJUNTOR MONOPOLAR TIPO DIN, CORRENTE NOMINAL DE 40A - INSTALAÇÃO - ADAPTAÇÃO SINAPI 102113</t>
  </si>
  <si>
    <t xml:space="preserve"> 95696 </t>
  </si>
  <si>
    <t>SPRINKLER TIPO PENDENTE, 68 °C, UNIÃO POR ROSCA DN 15 (1/2") - INSTALAÇÃO - ADAPTAÇÃO SINAPI 102113</t>
  </si>
  <si>
    <t xml:space="preserve"> 101917 </t>
  </si>
  <si>
    <t>MANÔMETRO 0 A 200 PSI (0 A 14 KGF/CM2), D = 50MM - INSTALAÇÃO - ADAPTAÇÃO SINAPI 102113</t>
  </si>
  <si>
    <t xml:space="preserve"> 93657 </t>
  </si>
  <si>
    <t>DISJUNTOR MONOPOLAR TIPO DIN, CORRENTE NOMINAL DE 32A - INSTALAÇÃO - ADAPTAÇÃO SINAPI 102113</t>
  </si>
  <si>
    <t xml:space="preserve"> 93656 </t>
  </si>
  <si>
    <t>DISJUNTOR MONOPOLAR TIPO DIN, CORRENTE NOMINAL DE 25A - INSTALAÇÃO - ADAPTAÇÃO SINAPI 102113</t>
  </si>
  <si>
    <t xml:space="preserve"> 89352 </t>
  </si>
  <si>
    <t>REGISTRO DE GAVETA BRUTO, LATÃO, ROSCÁVEL, 1/2" - INSTALAÇÃO - ADAPTAÇÃO SINAPI 102113</t>
  </si>
  <si>
    <t xml:space="preserve"> 89353 </t>
  </si>
  <si>
    <t>REGISTRO DE GAVETA BRUTO, LATÃO, ROSCÁVEL, 3/4" - INSTALAÇÃO - ADAPTAÇÃO SINAPI 102113</t>
  </si>
  <si>
    <t xml:space="preserve"> 94495 </t>
  </si>
  <si>
    <t>REGISTRO DE GAVETA BRUTO, LATÃO, ROSCÁVEL, 1" - INSTALAÇÃO - ADAPTAÇÃO SINAPI 102113</t>
  </si>
  <si>
    <t xml:space="preserve"> 94496 </t>
  </si>
  <si>
    <t>REGISTRO DE GAVETA BRUTO, LATÃO, ROSCÁVEL, 1 1/4" - INSTALAÇÃO - ADAPTAÇÃO SINAPI 102113</t>
  </si>
  <si>
    <t xml:space="preserve"> 94497 </t>
  </si>
  <si>
    <t>REGISTRO DE GAVETA BRUTO, LATÃO, ROSCÁVEL, 1 1/2" - INSTALAÇÃO - ADAPTAÇÃO SINAPI 102113</t>
  </si>
  <si>
    <t xml:space="preserve"> 94498 </t>
  </si>
  <si>
    <t>REGISTRO DE GAVETA BRUTO, LATÃO, ROSCÁVEL, 2" - INSTALAÇÃO - ADAPTAÇÃO SINAPI 102113</t>
  </si>
  <si>
    <t xml:space="preserve"> 94499 </t>
  </si>
  <si>
    <t>REGISTRO DE GAVETA BRUTO, LATÃO, ROSCÁVEL, 2 1/2" - INSTALAÇÃO - ADAPTAÇÃO SINAPI 102113</t>
  </si>
  <si>
    <t xml:space="preserve"> 94500 </t>
  </si>
  <si>
    <t>REGISTRO DE GAVETA BRUTO, LATÃO, ROSCÁVEL, 3" - INSTALAÇÃO - ADAPTAÇÃO SINAPI 102113</t>
  </si>
  <si>
    <t xml:space="preserve"> 94501 </t>
  </si>
  <si>
    <t>REGISTRO DE GAVETA BRUTO, LATÃO, ROSCÁVEL, 4" - INSTALAÇÃO - ADAPTAÇÃO SINAPI 102113</t>
  </si>
  <si>
    <t xml:space="preserve"> 95248 </t>
  </si>
  <si>
    <t>VÁLVULA DE ESFERA BRUTA, BRONZE, ROSCÁVEL, 1/2" - INSTALAÇÃO - ADAPTAÇÃO SINAPI 102113</t>
  </si>
  <si>
    <t xml:space="preserve"> 95249 </t>
  </si>
  <si>
    <t>VÁLVULA DE ESFERA BRUTA, BRONZE, ROSCÁVEL, 3/4</t>
  </si>
  <si>
    <t xml:space="preserve"> 93655 </t>
  </si>
  <si>
    <t>DISJUNTOR MONOPOLAR TIPO DIN, CORRENTE NOMINAL DE 20A - INSTALAÇÃO - ADAPTAÇÃO SINAPI 102113</t>
  </si>
  <si>
    <t xml:space="preserve"> 95251 </t>
  </si>
  <si>
    <t>VÁLVULA DE ESFERA BRUTA, BRONZE, ROSCÁVEL, 1 1/4</t>
  </si>
  <si>
    <t xml:space="preserve"> 95252 </t>
  </si>
  <si>
    <t>VÁLVULA DE ESFERA BRUTA, BRONZE, ROSCÁVEL, 1 1/2</t>
  </si>
  <si>
    <t xml:space="preserve"> 95253 </t>
  </si>
  <si>
    <t>VÁLVULA DE ESFERA BRUTA, BRONZE, ROSCÁVEL, 2</t>
  </si>
  <si>
    <t xml:space="preserve"> 99619 </t>
  </si>
  <si>
    <t>VÁLVULA DE RETENÇÃO HORIZONTAL, DE BRONZE, ROSCÁVEL, 3/4" - INSTALAÇÃO - ADAPTAÇÃO SINAPI 102113</t>
  </si>
  <si>
    <t xml:space="preserve"> 99620 </t>
  </si>
  <si>
    <t>VÁLVULA DE RETENÇÃO HORIZONTAL, DE BRONZE, ROSCÁVEL, 1" - INSTALAÇÃO - ADAPTAÇÃO SINAPI 102113</t>
  </si>
  <si>
    <t xml:space="preserve"> 99621 </t>
  </si>
  <si>
    <t>VÁLVULA DE RETENÇÃO HORIZONTAL, DE BRONZE, ROSCÁVEL, 1 1/4" - INSTALAÇÃO - ADAPTAÇÃO SINAPI 102113</t>
  </si>
  <si>
    <t xml:space="preserve"> 99622 </t>
  </si>
  <si>
    <t>VÁLVULA DE RETENÇÃO HORIZONTAL, DE BRONZE, ROSCÁVEL, 1 1/2"  - INSTALAÇÃO - ADAPTAÇÃO SINAPI 102113</t>
  </si>
  <si>
    <t xml:space="preserve"> 99623 </t>
  </si>
  <si>
    <t>VÁLVULA DE RETENÇÃO HORIZONTAL, DE BRONZE, ROSCÁVEL, 2"  - INSTALAÇÃO - ADAPTAÇÃO SINAPI 102113</t>
  </si>
  <si>
    <t xml:space="preserve"> 99624 </t>
  </si>
  <si>
    <t>VÁLVULA DE RETENÇÃO HORIZONTAL, DE BRONZE, ROSCÁVEL, 2 1/2" - INSTALAÇÃO - ADAPTAÇÃO SINAPI 102113</t>
  </si>
  <si>
    <t xml:space="preserve"> 99625 </t>
  </si>
  <si>
    <t>VÁLVULA DE RETENÇÃO HORIZONTAL, DE BRONZE, ROSCÁVEL, 3" - INSTALAÇÃO - ADAPTAÇÃO SINAPI 102113</t>
  </si>
  <si>
    <t xml:space="preserve"> 99626 </t>
  </si>
  <si>
    <t>VÁLVULA DE RETENÇÃO HORIZONTAL, DE BRONZE, ROSCÁVEL, 4" - INSTALAÇÃO - ADAPTAÇÃO SINAPI 102113</t>
  </si>
  <si>
    <t xml:space="preserve"> 99627 </t>
  </si>
  <si>
    <t>VÁLVULA DE RETENÇÃO VERTICAL, DE BRONZE, ROSCÁVEL, 1/2" - INSTALAÇÃO - ADAPTAÇÃO SINAPI 102113</t>
  </si>
  <si>
    <t xml:space="preserve"> 99628 </t>
  </si>
  <si>
    <t>VÁLVULA DE RETENÇÃO VERTICAL, DE BRONZE, ROSCÁVEL, 3/4" - INSTALAÇÃO - ADAPTAÇÃO SINAPI 102113</t>
  </si>
  <si>
    <t xml:space="preserve"> 99629 </t>
  </si>
  <si>
    <t>VÁLVULA DE RETENÇÃO VERTICAL, DE BRONZE, ROSCÁVEL, 1" - INSTALAÇÃO - ADAPTAÇÃO SINAPI 102113</t>
  </si>
  <si>
    <t xml:space="preserve"> 99630 </t>
  </si>
  <si>
    <t>VÁLVULA DE RETENÇÃO VERTICAL, DE BRONZE, ROSCÁVEL, 1 1/4" - INSTALAÇÃO - ADAPTAÇÃO SINAPI 102113</t>
  </si>
  <si>
    <t xml:space="preserve"> 99631 </t>
  </si>
  <si>
    <t>VÁLVULA DE RETENÇÃO VERTICAL, DE BRONZE, ROSCÁVEL, 1 1/2" -INSTALAÇÃO - ADAPTAÇÃO SINAPI 102113</t>
  </si>
  <si>
    <t xml:space="preserve"> 99632 </t>
  </si>
  <si>
    <t>VÁLVULA DE RETENÇÃO VERTICAL, DE BRONZE, ROSCÁVEL, 2" - INSTALAÇÃO - ADAPTAÇÃO SINAPI 102113</t>
  </si>
  <si>
    <t xml:space="preserve"> 99633 </t>
  </si>
  <si>
    <t>VÁLVULA DE RETENÇÃO VERTICAL, DE BRONZE, ROSCÁVEL, 3" - INSTALAÇÃO - ADAPTAÇÃO SINAPI 102113</t>
  </si>
  <si>
    <t xml:space="preserve"> 99634 </t>
  </si>
  <si>
    <t>VÁLVULA DE RETENÇÃO VERTICAL, DE BRONZE, ROSCÁVEL, 4" - INSTALAÇÃO - ADAPTAÇÃO SINAPI 102113</t>
  </si>
  <si>
    <t xml:space="preserve"> 103019 </t>
  </si>
  <si>
    <t>REGISTRO OU VÁLVULA GLOBO ANGULAR EM LATÃO, PARA HIDRANTES EM INSTALAÇÃO PREDIAL DE INCÊNDIO, 45 GRAUS, 2 1/2" - INSTALAÇÃO - ADAPTAÇÃO SINAPI 102113</t>
  </si>
  <si>
    <t xml:space="preserve"> 92359 </t>
  </si>
  <si>
    <t>TUBO DE AÇO PRETO SEM COSTURA, CONEXÃO SOLDADA, DN 25 (1"), INSTALADO EM REDE DE ALIMENTAÇÃO PARA HIDRANTE - INSTALAÇÃO - ADAPTAÇÃO SINAPI 102113</t>
  </si>
  <si>
    <t xml:space="preserve"> 92360 </t>
  </si>
  <si>
    <t>TUBO DE AÇO PRETO SEM COSTURA, CONEXÃO SOLDADA, DN 32 (1 1/4"), INSTALADO EM REDE DE ALIMENTAÇÃO PARA HIDRANTE -INSTALAÇÃO - ADAPTAÇÃO SINAPI 102113</t>
  </si>
  <si>
    <t xml:space="preserve"> 93654 </t>
  </si>
  <si>
    <t>DISJUNTOR MONOPOLAR TIPO DIN, CORRENTE NOMINAL DE 16A - INSTALAÇÃO - ADAPTAÇÃO SINAPI 102113</t>
  </si>
  <si>
    <t xml:space="preserve"> 92362 </t>
  </si>
  <si>
    <t>TUBO DE AÇO PRETO SEM COSTURA, CONEXÃO SOLDADA, DN 65 (2 1/2"), INSTALADO EM REDE DE ALIMENTAÇÃO PARA HIDRANTE - INSTALAÇÃO - ADAPTAÇÃO SINAPI 102113</t>
  </si>
  <si>
    <t xml:space="preserve"> 92364 </t>
  </si>
  <si>
    <t>TUBO DE AÇO GALVANIZADO COM COSTURA, CLASSE MÉDIA, DN 32 (1 1/4"), CONEXÃO ROSQUEADA, INSTALADO EM REDE DE ALIMENTAÇÃO PARA HIDRANTE - INSTALAÇÃO - ADAPTAÇÃO SINAPI 102113</t>
  </si>
  <si>
    <t xml:space="preserve"> 92365 </t>
  </si>
  <si>
    <t>TUBO DE AÇO GALVANIZADO COM COSTURA, CLASSE MÉDIA, DN 40 (1 1/2"), CONEXÃO ROSQUEADA, INSTALADO EM REDE DE ALIMENTAÇÃO PARA HIDRANTE - INSTALAÇÃO - ADAPTAÇÃO SINAPI 102113</t>
  </si>
  <si>
    <t xml:space="preserve"> 92366 </t>
  </si>
  <si>
    <t>TUBO DE AÇO GALVANIZADO COM COSTURA, CLASSE MÉDIA, DN 50 (2"), CONEXÃO ROSQUEADA, INSTALADO EM REDE DE ALIMENTAÇÃO PARA HIDRANTE - INSTALAÇÃO - ADAPTAÇÃO SINAPI 102113</t>
  </si>
  <si>
    <t xml:space="preserve"> 92367 </t>
  </si>
  <si>
    <t>TUBO DE AÇO GALVANIZADO COM COSTURA, CLASSE MÉDIA, DN 65 (2 1/2"), CONEXÃO ROSQUEADA, INSTALADO EM REDE DE ALIMENTAÇÃO PARA HIDRANTE - INSTALAÇÃO - ADAPTAÇÃO SINAPI 102113</t>
  </si>
  <si>
    <t xml:space="preserve"> 91924 </t>
  </si>
  <si>
    <t>CABO DE COBRE FLEXÍVEL ISOLADO, 1,5 MM², ANTI-CHAMA 450/750 V, PARA CIRCUITOS TERMINAIS - INSTALAÇÃO - ADAPTAÇÃO SINAPI 102113</t>
  </si>
  <si>
    <t xml:space="preserve"> 95731 </t>
  </si>
  <si>
    <t>ELETRODUTO RÍGIDO SOLDÁVEL, PVC, DN 32 MM (1"), APARENTE, INSTALADO EM PAREDE - INSTALAÇÃO - ADAPTAÇÃO SINAPI 102113</t>
  </si>
  <si>
    <t xml:space="preserve"> 95730 </t>
  </si>
  <si>
    <t>ELETRODUTO RÍGIDO SOLDÁVEL, PVC, DN 25 MM (3/4"), APARENTE, INSTALADO EM PAREDE - INSTALAÇÃO - ADAPTAÇÃO SINAPI 102113</t>
  </si>
  <si>
    <t xml:space="preserve"> 95729 </t>
  </si>
  <si>
    <t>ELETRODUTO RÍGIDO SOLDÁVEL, PVC, DN 20 MM (½"), APARENTE, INSTALADO EM PAREDE - INSTALAÇÃO - ADAPTAÇÃO SINAPI 102113</t>
  </si>
  <si>
    <t xml:space="preserve"> 92649 </t>
  </si>
  <si>
    <t>TUBO DE AÇO PRETO SEM COSTURA, CONEXÃO SOLDADA, DN 50 (2"), INSTALADO EM REDE DE ALIMENTAÇÃO PARA SPRINKLER - INSTALAÇÃO - ADAPTAÇÃO SINAPI 102113</t>
  </si>
  <si>
    <t xml:space="preserve"> 92650 </t>
  </si>
  <si>
    <t>TUBO DE AÇO PRETO SEM COSTURA, CONEXÃO SOLDADA, DN 65 (2 1/2"), INSTALADO EM REDE DE ALIMENTAÇÃO PARA SPRINKLER - INSTALAÇÃO - ADAPTAÇÃO SINAPI 102113</t>
  </si>
  <si>
    <t xml:space="preserve"> 95746 </t>
  </si>
  <si>
    <t>ELETRODUTO DE AÇO GALVANIZADO, CLASSE LEVE, DN 25 MM (1), APARENTE, INSTALADO EM TETO - INSTALAÇÃO - ADAPTAÇÃO SINAPI 102113</t>
  </si>
  <si>
    <t xml:space="preserve"> 95745 </t>
  </si>
  <si>
    <t>ELETRODUTO DE AÇO GALVANIZADO, CLASSE LEVE, DN 20 MM (3/4), APARENTE, INSTALADO EM TETO - INSTALAÇÃO - ADAPTAÇÃO SINAPI 102113</t>
  </si>
  <si>
    <t xml:space="preserve"> 92654 </t>
  </si>
  <si>
    <t>TUBO DE AÇO GALVANIZADO COM COSTURA, CLASSE MÉDIA, CONEXÃO ROSQUEADA, DN 50 (2"), INSTALADO EM REDE DE ALIMENTAÇÃO PARA SPRINKLER - INSTALAÇÃO - ADAPTAÇÃO SINAPI 102113</t>
  </si>
  <si>
    <t xml:space="preserve"> 92655 </t>
  </si>
  <si>
    <t>TUBO DE AÇO GALVANIZADO COM COSTURA, CLASSE MÉDIA, CONEXÃO ROSQUEADA, DN 65 (2 1/2"), INSTALADO EM REDE DE ALIMENTAÇÃO PARA SPRINKLER - INSTALAÇÃO - ADAPTAÇÃO SINAPI 102113</t>
  </si>
  <si>
    <t xml:space="preserve"> 92656 </t>
  </si>
  <si>
    <t>TUBO DE AÇO GALVANIZADO COM COSTURA, CLASSE MÉDIA, CONEXÃO ROSQUEADA, DN 80 (3"), INSTALADO EM REDE DE ALIMENTAÇÃO PARA SPRINKLER - INSTALAÇÃO - ADAPTAÇÃO SINAPI 102113</t>
  </si>
  <si>
    <t xml:space="preserve"> 92907 </t>
  </si>
  <si>
    <t>LUVA DE REDUÇÃO, EM FERRO GALVANIZADO, 2" X 1 1/2", CONEXÃO ROSQUEADA, INSTALADO EM PRUMADAS - INSTALAÇÃO - ADAPTAÇÃO SINAPI 102113</t>
  </si>
  <si>
    <t xml:space="preserve"> 92908 </t>
  </si>
  <si>
    <t>LUVA DE REDUÇÃO, EM FERRO GALVANIZADO, 2" X 1 1/4", CONEXÃO ROSQUEADA, INSTALADO EM PRUMADAS - INSTALAÇÃO - ADAPTAÇÃO SINAPI 102113</t>
  </si>
  <si>
    <t xml:space="preserve"> 92909 </t>
  </si>
  <si>
    <t>LUVA DE REDUÇÃO, EM FERRO GALVANIZADO, 2" X 1", CONEXÃO ROSQUEADA, INSTALADO EM PRUMADAS - INSTALAÇÃO - ADAPTAÇÃO SINAPI 102113</t>
  </si>
  <si>
    <t xml:space="preserve"> 92910 </t>
  </si>
  <si>
    <t>LUVA DE REDUÇÃO, EM FERRO GALVANIZADO, 2 1/2" X 1 1/2", CONEXÃO ROSQUEADA, INSTALADO EM PRUMADAS - INSTALAÇÃO - ADAPTAÇÃO SINAPI 102113</t>
  </si>
  <si>
    <t xml:space="preserve"> 92911 </t>
  </si>
  <si>
    <t>LUVA DE REDUÇÃO, EM FERRO GALVANIZADO, 2 1/2" X 2", CONEXÃO ROSQUEADA, INSTALADO EM PRUMADAS - INSTALAÇÃO - ADAPTAÇÃO SINAPI 102113</t>
  </si>
  <si>
    <t xml:space="preserve"> 92912 </t>
  </si>
  <si>
    <t>LUVA DE REDUÇÃO, EM FERRO GALVANIZADO, 3" X 1 1/2", CONEXÃO ROSQUEADA, INSTALADO EM PRUMADAS - INSTALAÇÃO - ADAPTAÇÃO SINAPI 102113</t>
  </si>
  <si>
    <t xml:space="preserve"> 92913 </t>
  </si>
  <si>
    <t>LUVA DE REDUÇÃO, EM FERRO GALVANIZADO, 3" X 2 1/2", CONEXÃO ROSQUEADA, INSTALADO EM PRUMADAS - INSTALAÇÃO - ADAPTAÇÃO SINAPI 102113</t>
  </si>
  <si>
    <t xml:space="preserve"> 92918 </t>
  </si>
  <si>
    <t>LUVA DE REDUÇÃO, EM FERRO GALVANIZADO, 1" X 1/2", CONEXÃO ROSQUEADA, INSTALADO EM REDE DE ALIMENTAÇÃO PARA HIDRANTE - INSTALAÇÃO - ADAPTAÇÃO SINAPI 102113</t>
  </si>
  <si>
    <t xml:space="preserve"> 92920 </t>
  </si>
  <si>
    <t>LUVA DE REDUÇÃO, EM FERRO GALVANIZADO, 1" X 3/4", CONEXÃO ROSQUEADA, INSTALADO EM REDE DE ALIMENTAÇÃO PARA HIDRANTE - INSTALAÇÃO - ADAPTAÇÃO SINAPI 102113</t>
  </si>
  <si>
    <t xml:space="preserve"> 92925 </t>
  </si>
  <si>
    <t>LUVA DE REDUÇÃO, EM FERRO GALVANIZADO, 1 1/4" X 1", CONEXÃO ROSQUEADA, INSTALADO EM REDE DE ALIMENTAÇÃO PARA HIDRANTE - INSTALAÇÃO - ADAPTAÇÃO SINAPI 102113</t>
  </si>
  <si>
    <t xml:space="preserve"> 92926 </t>
  </si>
  <si>
    <t>LUVA DE REDUÇÃO, EM FERRO GALVANIZADO, 1 1/4" X 1/2", CONEXÃO ROSQUEADA, INSTALADO EM REDE DE ALIMENTAÇÃO PARA HIDRANTE - INSTALAÇÃO - ADAPTAÇÃO SINAPI 102113</t>
  </si>
  <si>
    <t xml:space="preserve"> 92927 </t>
  </si>
  <si>
    <t>LUVA DE REDUÇÃO, EM FERRO GALVANIZADO, 1 1/4" X 3/4", CONEXÃO ROSQUEADA, INSTALADO EM REDE DE ALIMENTAÇÃO PARA HIDRANTE - INSTALAÇÃO - ADAPTAÇÃO SINAPI 102113</t>
  </si>
  <si>
    <t xml:space="preserve"> 92928 </t>
  </si>
  <si>
    <t>LUVA DE REDUÇÃO, EM FERRO GALVANIZADO, 1 1/2" X 1 1/4", CONEXÃO ROSQUEADA, INSTALADO EM REDE DE ALIMENTAÇÃO PARA HIDRANTE - INSTALAÇÃO - ADAPTAÇÃO SINAPI 102113</t>
  </si>
  <si>
    <t xml:space="preserve"> 92929 </t>
  </si>
  <si>
    <t>LUVA DE REDUÇÃO, EM FERRO GALVANIZADO, 1 1/2" X 1", CONEXÃO ROSQUEADA, INSTALADO EM REDE DE ALIMENTAÇÃO PARA HIDRANTE - INSTALAÇÃO - ADAPTAÇÃO SINAPI 102113</t>
  </si>
  <si>
    <t xml:space="preserve"> 92930 </t>
  </si>
  <si>
    <t>LUVA DE REDUÇÃO, EM FERRO GALVANIZADO, 1 1/2" X 3/4", CONEXÃO ROSQUEADA, INSTALADO EM REDE DE ALIMENTAÇÃO PARA HIDRANTE - INSTALAÇÃO - ADAPTAÇÃO SINAPI 102113</t>
  </si>
  <si>
    <t xml:space="preserve"> 92931 </t>
  </si>
  <si>
    <t>LUVA DE REDUÇÃO, EM FERRO GALVANIZADO, 2" X 1 1/2", CONEXÃO ROSQUEADA, INSTALADO EM REDE DE ALIMENTAÇÃO PARA HIDRANTE - INSTALAÇÃO - ADAPTAÇÃO SINAPI 102113</t>
  </si>
  <si>
    <t xml:space="preserve"> 92932 </t>
  </si>
  <si>
    <t>LUVA DE REDUÇÃO, EM FERRO GALVANIZADO, 2" X 1 1/4", CONEXÃO ROSQUEADA, INSTALADO EM REDE DE ALIMENTAÇÃO PARA HIDRANTE - INSTALAÇÃO - ADAPTAÇÃO SINAPI 102113</t>
  </si>
  <si>
    <t xml:space="preserve"> 92933 </t>
  </si>
  <si>
    <t>LUVA DE REDUÇÃO, EM FERRO GALVANIZADO, 2" X 1", CONEXÃO ROSQUEADA, INSTALADO EM REDE DE ALIMENTAÇÃO PARA HIDRANTE - INSTALAÇÃO - ADAPTAÇÃO SINAPI 102113</t>
  </si>
  <si>
    <t xml:space="preserve"> 92934 </t>
  </si>
  <si>
    <t>LUVA DE REDUÇÃO, EM FERRO GALVANIZADO, 2 1/2" X 1 1/2", CONEXÃO ROSQUEADA, INSTALADO EM REDE DE ALIMENTAÇÃO PARA HIDRANTE - INSTALAÇÃO - ADAPTAÇÃO SINAPI 102113</t>
  </si>
  <si>
    <t xml:space="preserve"> 92935 </t>
  </si>
  <si>
    <t>LUVA DE REDUÇÃO, EM FERRO GALVANIZADO, 2 1/2" X 2", CONEXÃO ROSQUEADA, INSTALADO EM REDE DE ALIMENTAÇÃO PARA HIDRANTE - INSTALAÇÃO - ADAPTAÇÃO SINAPI 102113</t>
  </si>
  <si>
    <t xml:space="preserve"> 92938 </t>
  </si>
  <si>
    <t>LUVA DE REDUÇÃO, EM FERRO GALVANIZADO, 1" X 1/2", CONEXÃO ROSQUEADA, INSTALADO EM REDE DE ALIMENTAÇÃO PARA SPRINKLER - INSTALAÇÃO - ADAPTAÇÃO SINAPI 102113</t>
  </si>
  <si>
    <t xml:space="preserve"> 92939 </t>
  </si>
  <si>
    <t>LUVA DE REDUÇÃO, EM FERRO GALVANIZADO, 1" X 3/4", CONEXÃO ROSQUEADA, INSTALADO EM REDE DE ALIMENTAÇÃO PARA SPRINKLER - INSTALAÇÃO - ADAPTAÇÃO SINAPI 102113</t>
  </si>
  <si>
    <t xml:space="preserve"> 92940 </t>
  </si>
  <si>
    <t>LUVA DE REDUÇÃO, EM FERRO GALVANIZADO, 1 1/4" X 1", CONEXÃO ROSQUEADA, INSTALADO EM REDE DE ALIMENTAÇÃO PARA SPRINKLER - INSTALAÇÃO - ADAPTAÇÃO SINAPI 102113</t>
  </si>
  <si>
    <t xml:space="preserve"> 92941 </t>
  </si>
  <si>
    <t>LUVA DE REDUÇÃO, EM FERRO GALVANIZADO, 1 1/4" X 1/2", CONEXÃO ROSQUEADA, INSTALADO EM REDE DE ALIMENTAÇÃO PARA SPRINKLER - INSTALAÇÃO - ADAPTAÇÃO SINAPI 102113</t>
  </si>
  <si>
    <t xml:space="preserve"> 92942 </t>
  </si>
  <si>
    <t>LUVA DE REDUÇÃO, EM FERRO GALVANIZADO, 1 1/4" X 3/4", CONEXÃO ROSQUEADA, INSTALADO EM REDE DE ALIMENTAÇÃO PARA SPRINKLER - INSTALAÇÃO - ADAPTAÇÃO SINAPI 102113</t>
  </si>
  <si>
    <t xml:space="preserve"> 92943 </t>
  </si>
  <si>
    <t>LUVA DE REDUÇÃO, EM FERRO GALVANIZADO, 1 1/2" X 1 1/4", CONEXÃO ROSQUEADA, INSTALADO EM REDE DE ALIMENTAÇÃO PARA SPRINKLER - INSTALAÇÃO - ADAPTAÇÃO SINAPI 102113</t>
  </si>
  <si>
    <t xml:space="preserve"> 92944 </t>
  </si>
  <si>
    <t>LUVA DE REDUÇÃO, EM FERRO GALVANIZADO, 1 1/2" X 1", CONEXÃO ROSQUEADA, INSTALADO EM REDE DE ALIMENTAÇÃO PARA SPRINKLER - INSTALAÇÃO - ADAPTAÇÃO SINAPI 102113</t>
  </si>
  <si>
    <t xml:space="preserve"> 92945 </t>
  </si>
  <si>
    <t>LUVA DE REDUÇÃO, EM FERRO GALVANIZADO, 1 1/2" X 3/4", CONEXÃO ROSQUEADA, INSTALADO EM REDE DE ALIMENTAÇÃO PARA SPRINKLER - INSTALAÇÃO - ADAPTAÇÃO SINAPI 102113</t>
  </si>
  <si>
    <t xml:space="preserve"> 92946 </t>
  </si>
  <si>
    <t>LUVA DE REDUÇÃO, EM FERRO GALVANIZADO, 2" X 1 1/2", CONEXÃO ROSQUEADA, INSTALADO EM REDE DE ALIMENTAÇÃO PARA SPRINKLER - INSTALAÇÃO - ADAPTAÇÃO SINAPI 102113</t>
  </si>
  <si>
    <t xml:space="preserve"> 92947 </t>
  </si>
  <si>
    <t>LUVA DE REDUÇÃO, EM FERRO GALVANIZADO, 2" X 1 1/4", CONEXÃO ROSQUEADA, INSTALADO EM REDE DE ALIMENTAÇÃO PARA SPRINKLER - INSTALAÇÃO - ADAPTAÇÃO SINAPI 102113</t>
  </si>
  <si>
    <t xml:space="preserve"> 92948 </t>
  </si>
  <si>
    <t>LUVA DE REDUÇÃO, EM FERRO GALVANIZADO, 2" X 1", CONEXÃO ROSQUEADA, INSTALADO EM REDE DE ALIMENTAÇÃO PARA SPRINKLER - INSTALAÇÃO - ADAPTAÇÃO SINAPI 102113</t>
  </si>
  <si>
    <t xml:space="preserve"> 92373 </t>
  </si>
  <si>
    <t>NIPLE, EM FERRO GALVANIZADO, DN 40 (1 1/2"), CONEXÃO ROSQUEADA, INSTALADO EM REDE DE ALIMENTAÇÃO PARA HIDRANTE - INSTALAÇÃO - ADAPTAÇÃO SINAPI 102113</t>
  </si>
  <si>
    <t xml:space="preserve"> 92374 </t>
  </si>
  <si>
    <t>LUVA, EM FERRO GALVANIZADO, DN 40 (1 1/2"), CONEXÃO ROSQUEADA, INSTALADO EM REDE DE ALIMENTAÇÃO PARA HIDRANTE - INSTALAÇÃO - ADAPTAÇÃO SINAPI 102113</t>
  </si>
  <si>
    <t xml:space="preserve"> 92375 </t>
  </si>
  <si>
    <t>NIPLE, EM FERRO GALVANIZADO, DN 50 (2"), CONEXÃO ROSQUEADA, INSTALADO EM REDE DE ALIMENTAÇÃO PARA HIDRANTE - INSTALAÇÃO - ADAPTAÇÃO SINAPI 102113</t>
  </si>
  <si>
    <t xml:space="preserve"> 92376 </t>
  </si>
  <si>
    <t>LUVA, EM FERRO GALVANIZADO, DN 50 (2"), CONEXÃO ROSQUEADA, INSTALADO EM REDE DE ALIMENTAÇÃO PARA HIDRANTE - INSTALAÇÃO - ADAPTAÇÃO SINAPI 102113</t>
  </si>
  <si>
    <t xml:space="preserve"> 92377 </t>
  </si>
  <si>
    <t>NIPLE, EM FERRO GALVANIZADO, DN 65 (2 1/2"), CONEXÃO ROSQUEADA, INSTALADO EM REDE DE ALIMENTAÇÃO PARA HIDRANTE - INSTALAÇÃO - ADAPTAÇÃO SINAPI 102113</t>
  </si>
  <si>
    <t xml:space="preserve"> 92378 </t>
  </si>
  <si>
    <t>LUVA, EM FERRO GALVANIZADO, DN 65 (2 1/2"), CONEXÃO ROSQUEADA, INSTALADO EM REDE DE ALIMENTAÇÃO PARA HIDRANTE - INSTALAÇÃO - ADAPTAÇÃO SINAPI 102113</t>
  </si>
  <si>
    <t xml:space="preserve"> 92379 </t>
  </si>
  <si>
    <t>NIPLE, EM FERRO GALVANIZADO, DN 80 (3"), CONEXÃO ROSQUEADA, INSTALADO EM REDE DE ALIMENTAÇÃO PARA HIDRANTE - INSTALAÇÃO - ADAPTAÇÃO SINAPI 102113</t>
  </si>
  <si>
    <t xml:space="preserve"> 92380 </t>
  </si>
  <si>
    <t>LUVA, EM FERRO GALVANIZADO, DN 80 (3"), CONEXÃO ROSQUEADA, INSTALADO EM REDE DE ALIMENTAÇÃO PARA HIDRANTE - INSTALAÇÃO - ADAPTAÇÃO SINAPI 102113</t>
  </si>
  <si>
    <t xml:space="preserve"> 92381 </t>
  </si>
  <si>
    <t>JOELHO 45 GRAUS, EM FERRO GALVANIZADO, DN 25 (1"), CONEXÃO ROSQUEADA, INSTALADO EM REDE DE ALIMENTAÇÃO PARA HIDRANTE - INSTALAÇÃO - ADAPTAÇÃO SINAPI 102113</t>
  </si>
  <si>
    <t xml:space="preserve"> 92382 </t>
  </si>
  <si>
    <t>JOELHO 90 GRAUS, EM FERRO GALVANIZADO, DN 25 (1"), CONEXÃO ROSQUEADA, INSTALADO EM REDE DE ALIMENTAÇÃO PARA HIDRANTE - INSTALAÇÃO - ADAPTAÇÃO SINAPI 102113</t>
  </si>
  <si>
    <t xml:space="preserve"> 92383 </t>
  </si>
  <si>
    <t>JOELHO 45 GRAUS, EM FERRO GALVANIZADO, DN 32 (1 1/4"), CONEXÃO ROSQUEADA, INSTALADO EM REDE DE ALIMENTAÇÃO PARA HIDRANTE - INSTALAÇÃO - ADAPTAÇÃO SINAPI 102113</t>
  </si>
  <si>
    <t xml:space="preserve"> 92384 </t>
  </si>
  <si>
    <t>JOELHO 90 GRAUS, EM FERRO GALVANIZADO, DN 32 (1 1/4"), CONEXÃO ROSQUEADA, INSTALADO EM REDE DE ALIMENTAÇÃO PARA HIDRANTE - INSTALAÇÃO - ADAPTAÇÃO SINAPI 102113</t>
  </si>
  <si>
    <t xml:space="preserve"> 92385 </t>
  </si>
  <si>
    <t>JOELHO 45 GRAUS, EM FERRO GALVANIZADO, DN 40 (1 1/2"), CONEXÃO ROSQUEADA, INSTALADO EM REDE DE ALIMENTAÇÃO PARA HIDRANTE - INSTALAÇÃO - ADAPTAÇÃO SINAPI 102113</t>
  </si>
  <si>
    <t xml:space="preserve"> 92386 </t>
  </si>
  <si>
    <t>JOELHO 90 GRAUS, EM FERRO GALVANIZADO, DN 40 (1 1/2"), CONEXÃO ROSQUEADA, INSTALADO EM REDE DE ALIMENTAÇÃO PARA HIDRANTE - INSTALAÇÃO - ADAPTAÇÃO SINAPI 102113</t>
  </si>
  <si>
    <t xml:space="preserve"> 92387 </t>
  </si>
  <si>
    <t>JOELHO 45 GRAUS, EM FERRO GALVANIZADO, DN 50 (2"), CONEXÃO ROSQUEADA, INSTALADO EM REDE DE ALIMENTAÇÃO PARA HIDRANTE - INSTALAÇÃO - ADAPTAÇÃO SINAPI 102113</t>
  </si>
  <si>
    <t xml:space="preserve"> 92388 </t>
  </si>
  <si>
    <t>JOELHO 90 GRAUS, EM FERRO GALVANIZADO, DN 50 (2"), CONEXÃO ROSQUEADA, INSTALADO EM REDE DE ALIMENTAÇÃO PARA HIDRANTE - INSTALAÇÃO - ADAPTAÇÃO SINAPI 102113</t>
  </si>
  <si>
    <t xml:space="preserve"> 92389 </t>
  </si>
  <si>
    <t>JOELHO 45 GRAUS, EM FERRO GALVANIZADO, DN 65 (2 1/2"), CONEXÃO ROSQUEADA, INSTALADO EM REDE DE ALIMENTAÇÃO PARA HIDRANTE - INSTALAÇÃO - ADAPTAÇÃO SINAPI 102113</t>
  </si>
  <si>
    <t xml:space="preserve"> 92390 </t>
  </si>
  <si>
    <t>JOELHO 90 GRAUS, EM FERRO GALVANIZADO, DN 65 (2 1/2"), CONEXÃO ROSQUEADA, INSTALADO EM REDE DE ALIMENTAÇÃO PARA HIDRANTE - INSTALAÇÃO - ADAPTAÇÃO SINAPI 102113</t>
  </si>
  <si>
    <t xml:space="preserve"> 92635 </t>
  </si>
  <si>
    <t>JOELHO 45 GRAUS, EM FERRO GALVANIZADO, CONEXÃO ROSQUEADA, DN 80 (3"), INSTALADO EM REDE DE ALIMENTAÇÃO PARA HIDRANTE - INSTALAÇÃO - ADAPTAÇÃO SINAPI 102113</t>
  </si>
  <si>
    <t xml:space="preserve"> 92636 </t>
  </si>
  <si>
    <t>JOELHO 90 GRAUS, EM FERRO GALVANIZADO, CONEXÃO ROSQUEADA, DN 80 (3"), INSTALADO EM REDE DE ALIMENTAÇÃO PARA HIDRANTE - INSTALAÇÃO - ADAPTAÇÃO SINAPI 102113</t>
  </si>
  <si>
    <t xml:space="preserve"> 92637 </t>
  </si>
  <si>
    <t>TÊ, EM FERRO GALVANIZADO, CONEXÃO ROSQUEADA, DN 25 (1"), INSTALADO EM REDE DE ALIMENTAÇÃO PARA HIDRANTE - INSTALAÇÃO - ADAPTAÇÃO SINAPI 102113</t>
  </si>
  <si>
    <t xml:space="preserve"> 92638 </t>
  </si>
  <si>
    <t>TÊ, EM FERRO GALVANIZADO, CONEXÃO ROSQUEADA, DN 32 (1 1/4"), INSTALADO EM REDE DE ALIMENTAÇÃO PARA HIDRANTE - INSTALAÇÃO - ADAPTAÇÃO SINAPI 102113</t>
  </si>
  <si>
    <t xml:space="preserve"> 92639 </t>
  </si>
  <si>
    <t>TÊ, EM FERRO GALVANIZADO, CONEXÃO ROSQUEADA, DN 40 (1 1/2"), INSTALADO EM REDE DE ALIMENTAÇÃO PARA HIDRANTE - INSTALAÇÃO - ADAPTAÇÃO SINAPI 102113</t>
  </si>
  <si>
    <t xml:space="preserve"> 92640 </t>
  </si>
  <si>
    <t>TÊ, EM FERRO GALVANIZADO, CONEXÃO ROSQUEADA, DN 50 (2"), INSTALADO EM REDE DE ALIMENTAÇÃO PARA HIDRANTE - INSTALAÇÃO - ADAPTAÇÃO SINAPI 102113</t>
  </si>
  <si>
    <t xml:space="preserve"> 92642 </t>
  </si>
  <si>
    <t>TÊ, EM FERRO GALVANIZADO, CONEXÃO ROSQUEADA, DN 65 (2 1/2"), INSTALADO EM REDE DE ALIMENTAÇÃO PARA HIDRANTE - INSTALAÇÃO - ADAPTAÇÃO SINAPI 102113</t>
  </si>
  <si>
    <t xml:space="preserve"> 92644 </t>
  </si>
  <si>
    <t>TÊ, EM FERRO GALVANIZADO, CONEXÃO ROSQUEADA, DN 80 (3"), INSTALADO EM REDE DE ALIMENTAÇÃO PARA HIDRANTE - INSTALAÇÃO - ADAPTAÇÃO SINAPI 102113</t>
  </si>
  <si>
    <t xml:space="preserve"> 92658 </t>
  </si>
  <si>
    <t>LUVA, EM FERRO GALVANIZADO, CONEXÃO ROSQUEADA, DN 25 (1"), INSTALADO EM REDE DE ALIMENTAÇÃO PARA SPRINKLER - INSTALAÇÃO - ADAPTAÇÃO SINAPI 102113</t>
  </si>
  <si>
    <t xml:space="preserve"> 92660 </t>
  </si>
  <si>
    <t>LUVA, EM FERRO GALVANIZADO, CONEXÃO ROSQUEADA, DN 32 (1 1/4"), INSTALADO EM REDE DE ALIMENTAÇÃO PARA SPRINKLER - INSTALAÇÃO - ADAPTAÇÃO SINAPI 102113</t>
  </si>
  <si>
    <t xml:space="preserve"> 92662 </t>
  </si>
  <si>
    <t>LUVA, EM FERRO GALVANIZADO, CONEXÃO ROSQUEADA, DN 40 (1 1/2"), INSTALADO EM REDE DE ALIMENTAÇÃO PARA SPRINKLER - INSTALAÇÃO - ADAPTAÇÃO SINAPI 102113</t>
  </si>
  <si>
    <t xml:space="preserve"> 92664 </t>
  </si>
  <si>
    <t>LUVA, EM FERRO GALVANIZADO, CONEXÃO ROSQUEADA, DN 50 (2"), INSTALADO EM REDE DE ALIMENTAÇÃO PARA SPRINKLER - INSTALAÇÃO - ADAPTAÇÃO SINAPI 102113</t>
  </si>
  <si>
    <t xml:space="preserve"> 92666 </t>
  </si>
  <si>
    <t>LUVA, EM FERRO GALVANIZADO, CONEXÃO ROSQUEADA, DN 65 (2 1/2"), INSTALADO EM REDE DE ALIMENTAÇÃO PARA SPRINKLER -I NSTALAÇÃO - ADAPTAÇÃO SINAPI 102113</t>
  </si>
  <si>
    <t xml:space="preserve"> 92669 </t>
  </si>
  <si>
    <t>JOELHO 45 GRAUS, EM FERRO GALVANIZADO, CONEXÃO ROSQUEADA, DN 25 (1"), INSTALADO EM REDE DE ALIMENTAÇÃO PARA SPRINKLER - INSTALAÇÃO - ADAPTAÇÃO SINAPI 102113</t>
  </si>
  <si>
    <t xml:space="preserve"> 92670 </t>
  </si>
  <si>
    <t>JOELHO 90 GRAUS, EM FERRO GALVANIZADO, CONEXÃO ROSQUEADA, DN 25 (1"), INSTALADO EM REDE DE ALIMENTAÇÃO PARA SPRINKLER - INSTALAÇÃO - ADAPTAÇÃO SINAPI 102113</t>
  </si>
  <si>
    <t xml:space="preserve"> 92671 </t>
  </si>
  <si>
    <t>JOELHO 45 GRAUS, EM FERRO GALVANIZADO, CONEXÃO ROSQUEADA, DN 32 (1 1/4"), INSTALADO EM REDE DE ALIMENTAÇÃO PARA SPRINKLER - INSTALAÇÃO - ADAPTAÇÃO SINAPI 102113</t>
  </si>
  <si>
    <t xml:space="preserve"> 92672 </t>
  </si>
  <si>
    <t>JOELHO 90 GRAUS, EM FERRO GALVANIZADO, CONEXÃO ROSQUEADA, DN 32 (1 1/4"), INSTALADO EM REDE DE ALIMENTAÇÃO PARA SPRINKLER - INSTALAÇÃO - ADAPTAÇÃO SINAPI 102113</t>
  </si>
  <si>
    <t xml:space="preserve"> 92673 </t>
  </si>
  <si>
    <t>JOELHO 45 GRAUS, EM FERRO GALVANIZADO, CONEXÃO ROSQUEADA, DN 40 (1 1/2"), INSTALADO EM REDE DE ALIMENTAÇÃO PARA SPRINKLER - INSTALAÇÃO - ADAPTAÇÃO SINAPI 102113</t>
  </si>
  <si>
    <t xml:space="preserve"> 92674 </t>
  </si>
  <si>
    <t>JOELHO 90 GRAUS, EM FERRO GALVANIZADO, CONEXÃO ROSQUEADA, DN 40 (1 1/2"), INSTALADO EM REDE DE ALIMENTAÇÃO PARA SPRINKLER - INSTALAÇÃO - ADAPTAÇÃO SINAPI 102113</t>
  </si>
  <si>
    <t xml:space="preserve"> 92675 </t>
  </si>
  <si>
    <t>JOELHO 45 GRAUS, EM FERRO GALVANIZADO, CONEXÃO ROSQUEADA, DN 50 (2"), INSTALADO EM REDE DE ALIMENTAÇÃO PARA SPRINKLER - INSTALAÇÃO - ADAPTAÇÃO SINAPI 102113</t>
  </si>
  <si>
    <t xml:space="preserve"> 92676 </t>
  </si>
  <si>
    <t>JOELHO 90 GRAUS, EM FERRO GALVANIZADO, CONEXÃO ROSQUEADA, DN 50 (2"), INSTALADO EM REDE DE ALIMENTAÇÃO PARA SPRINKLER - INSTALAÇÃO - ADAPTAÇÃO SINAPI 102113</t>
  </si>
  <si>
    <t xml:space="preserve"> 92677 </t>
  </si>
  <si>
    <t>JOELHO 45 GRAUS, EM FERRO GALVANIZADO, CONEXÃO ROSQUEADA, DN 65 (2 1/2"), INSTALADO EM REDE DE ALIMENTAÇÃO PARA SPRINKLER - INSTALAÇÃO - ADAPTAÇÃO SINAPI 102113</t>
  </si>
  <si>
    <t xml:space="preserve"> 92678 </t>
  </si>
  <si>
    <t>JOELHO 90 GRAUS, EM FERRO GALVANIZADO, CONEXÃO ROSQUEADA, DN 65 (2 1/2"), INSTALADO EM REDE DE ALIMENTAÇÃO PARA SPRINKLER - INSTALAÇÃO - ADAPTAÇÃO SINAPI 102113</t>
  </si>
  <si>
    <t xml:space="preserve"> 92681 </t>
  </si>
  <si>
    <t>TÊ, EM FERRO GALVANIZADO, CONEXÃO ROSQUEADA, DN 25 (1"), INSTALADO EM REDE DE ALIMENTAÇÃO PARA SPRINKLER - INSTALAÇÃO - ADAPTAÇÃO SINAPI 102113</t>
  </si>
  <si>
    <t xml:space="preserve"> 92682 </t>
  </si>
  <si>
    <t>TÊ, EM FERRO GALVANIZADO, CONEXÃO ROSQUEADA, DN 32 (1 1/4"), INSTALADO EM REDE DE ALIMENTAÇÃO PARA SPRINKLER - INSTALAÇÃO - ADAPTAÇÃO SINAPI 102113</t>
  </si>
  <si>
    <t xml:space="preserve"> 92683 </t>
  </si>
  <si>
    <t>TÊ, EM FERRO GALVANIZADO, CONEXÃO ROSQUEADA, DN 40 (1 1/2"), INSTALADO EM REDE DE ALIMENTAÇÃO PARA SPRINKLER - INSTALAÇÃO - ADAPTAÇÃO SINAPI 102113</t>
  </si>
  <si>
    <t xml:space="preserve"> 92684 </t>
  </si>
  <si>
    <t>TÊ, EM FERRO GALVANIZADO, CONEXÃO ROSQUEADA, DN 50 (2"), INSTALADO EM REDE DE ALIMENTAÇÃO PARA SPRINKLER - INSTALAÇÃO - ADAPTAÇÃO SINAPI 102113</t>
  </si>
  <si>
    <t xml:space="preserve"> 92685 </t>
  </si>
  <si>
    <t>TÊ, EM FERRO GALVANIZADO, CONEXÃO ROSQUEADA, DN 65 (2 1/2"), INSTALADO EM REDE DE ALIMENTAÇÃO PARA SPRINKLER - INSTALAÇÃO - ADAPTAÇÃO SINAPI 102113</t>
  </si>
  <si>
    <t xml:space="preserve"> 92893 </t>
  </si>
  <si>
    <t>UNIÃO, EM FERRO GALVANIZADO, DN 32 (1 1/4"), CONEXÃO ROSQUEADA, INSTALADO EM REDE DE ALIMENTAÇÃO PARA HIDRANTE - INSTALAÇÃO - ADAPTAÇÃO SINAPI 102113</t>
  </si>
  <si>
    <t xml:space="preserve"> 92894 </t>
  </si>
  <si>
    <t>UNIÃO, EM FERRO GALVANIZADO, DN 40 (1 1/2"), CONEXÃO ROSQUEADA, INSTALADO EM REDE DE ALIMENTAÇÃO PARA HIDRANTE - INSTALAÇÃO - ADAPTAÇÃO SINAPI 102113</t>
  </si>
  <si>
    <t xml:space="preserve"> 92895 </t>
  </si>
  <si>
    <t>UNIÃO, EM FERRO GALVANIZADO, DN 50 (2"), CONEXÃO ROSQUEADA, INSTALADO EM REDE DE ALIMENTAÇÃO PARA HIDRANTE - INSTALAÇÃO - ADAPTAÇÃO SINAPI 102113</t>
  </si>
  <si>
    <t xml:space="preserve"> 92896 </t>
  </si>
  <si>
    <t>UNIÃO, EM FERRO GALVANIZADO, DN 65 (2 1/2"), CONEXÃO ROSQUEADA, INSTALADO EM REDE DE ALIMENTAÇÃO PARA HIDRANTE - INSTALAÇÃO - ADAPTAÇÃO SINAPI 102113</t>
  </si>
  <si>
    <t xml:space="preserve"> 92897 </t>
  </si>
  <si>
    <t>UNIÃO, EM FERRO GALVANIZADO, DN 80 (3"), CONEXÃO ROSQUEADA, INSTALADO EM REDE DE ALIMENTAÇÃO PARA HIDRANTE - INSTALAÇÃO - ADAPTAÇÃO SINAPI 102113</t>
  </si>
  <si>
    <t xml:space="preserve"> 92898 </t>
  </si>
  <si>
    <t>UNIÃO, EM FERRO GALVANIZADO, CONEXÃO ROSQUEADA, DN 25 (1"), INSTALADO EM REDE DE ALIMENTAÇÃO PARA SPRINKLER - INSTALAÇÃO - ADAPTAÇÃO SINAPI 102113</t>
  </si>
  <si>
    <t xml:space="preserve"> 92361 </t>
  </si>
  <si>
    <t>TUBO DE AÇO PRETO SEM COSTURA, CONEXÃO SOLDADA, DN 50 (2"), INSTALADO EM REDE DE ALIMENTAÇÃO PARA HIDRANTE - INSTALAÇÃO - ADAPTAÇÃO SINAPI 102113</t>
  </si>
  <si>
    <t xml:space="preserve"> 93653 </t>
  </si>
  <si>
    <t>DISJUNTOR MONOPOLAR TIPO DIN, CORRENTE NOMINAL DE 10A - INSTALAÇÃO - ADAPTAÇÃO SINAPI 102113</t>
  </si>
  <si>
    <t xml:space="preserve"> 91932 </t>
  </si>
  <si>
    <t>CABO DE COBRE FLEXÍVEL ISOLADO, 10 MM², ANTI-CHAMA 450/750 V, PARA CIRCUITOS TERMINAIS - INSTALAÇÃO - ADAPTAÇÃO SINAPI 102113</t>
  </si>
  <si>
    <t xml:space="preserve"> 91930 </t>
  </si>
  <si>
    <t>CABO DE COBRE FLEXÍVEL ISOLADO, 6 MM², ANTI-CHAMA 450/750 V, PARA CIRCUITOS TERMINAIS - INSTALAÇÃO - ADAPTAÇÃO SINAPI 102113</t>
  </si>
  <si>
    <t xml:space="preserve"> 91928 </t>
  </si>
  <si>
    <t>CABO DE COBRE FLEXÍVEL ISOLADO, 4 MM², ANTI-CHAMA 450/750 V, PARA CIRCUITOS TERMINAIS - INSTALAÇÃO - ADAPTAÇÃO SINAPI 102113</t>
  </si>
  <si>
    <t xml:space="preserve"> 91926 </t>
  </si>
  <si>
    <t>CABO DE COBRE FLEXÍVEL ISOLADO, 2,5 MM², ANTI-CHAMA 450/750 V, PARA CIRCUITOS TERMINAIS - INSTALAÇÃO - ADAPTAÇÃO SINAPI 102113</t>
  </si>
  <si>
    <t xml:space="preserve"> 92368 </t>
  </si>
  <si>
    <t>TUBO DE AÇO GALVANIZADO COM COSTURA, CLASSE MÉDIA, DN 80 (3"), CONEXÃO ROSQUEADA, INSTALADO EM REDE DE ALIMENTAÇÃO PARA HIDRANTE - INSTALAÇÃO - ADAPTAÇÃO SINAPI 102113</t>
  </si>
  <si>
    <t xml:space="preserve"> 92645 </t>
  </si>
  <si>
    <t>TUBO DE AÇO PRETO SEM COSTURA, CONEXÃO SOLDADA, DN 25 (1"), INSTALADO EM REDE DE ALIMENTAÇÃO PARA SPRINKLER - INSTALAÇÃO - ADAPTAÇÃO SINAPI 102113</t>
  </si>
  <si>
    <t xml:space="preserve"> 92646 </t>
  </si>
  <si>
    <t>TUBO DE AÇO PRETO SEM COSTURA, CONEXÃO SOLDADA, DN 32 (1 1/4"), INSTALADO EM REDE DE ALIMENTAÇÃO PARA SPRINKLER - INSTALAÇÃO - ADAPTAÇÃO SINAPI 102113</t>
  </si>
  <si>
    <t xml:space="preserve"> 92648 </t>
  </si>
  <si>
    <t>TUBO DE AÇO PRETO SEM COSTURA, CONEXÃO SOLDADA, DN 40 (1 1/2"), INSTALADO EM REDE DE ALIMENTAÇÃO PARA SPRINKLER - INSTALAÇÃO - ADAPTAÇÃO SINAPI 102113</t>
  </si>
  <si>
    <t xml:space="preserve"> 95728 </t>
  </si>
  <si>
    <t>ELETRODUTO RÍGIDO SOLDÁVEL, PVC, DN 32 MM (1</t>
  </si>
  <si>
    <t xml:space="preserve"> 95727 </t>
  </si>
  <si>
    <t>ELETRODUTO RÍGIDO SOLDÁVEL, PVC, DN 25 MM (3/4</t>
  </si>
  <si>
    <t xml:space="preserve"> 92652 </t>
  </si>
  <si>
    <t>TUBO DE AÇO GALVANIZADO COM COSTURA, CLASSE MÉDIA, CONEXÃO ROSQUEADA, DN 32 (1 1/4"), INSTALADO EM REDE DE ALIMENTAÇÃO PARA SPRINKLER - INSTALAÇÃO - ADAPTAÇÃO SINAPI 102113</t>
  </si>
  <si>
    <t xml:space="preserve"> 92653 </t>
  </si>
  <si>
    <t>TUBO DE AÇO GALVANIZADO COM COSTURA, CLASSE MÉDIA, CONEXÃO ROSQUEADA, DN 40 (1 1/2"), INSTALADO EM REDE DE ALIMENTAÇÃO PARA SPRINKLER - INSTALAÇÃO - ADAPTAÇÃO SINAPI 102113</t>
  </si>
  <si>
    <t xml:space="preserve"> 92901 </t>
  </si>
  <si>
    <t>UNIÃO, EM FERRO GALVANIZADO, CONEXÃO ROSQUEADA, DN 50 (2"), INSTALADO EM REDE DE ALIMENTAÇÃO PARA SPRINKLER - INSTALAÇÃO - ADAPTAÇÃO SINAPI 102113</t>
  </si>
  <si>
    <t xml:space="preserve"> 92900 </t>
  </si>
  <si>
    <t>UNIÃO, EM FERRO GALVANIZADO, CONEXÃO ROSQUEADA, DN 40 (1 1/2"), INSTALADO EM REDE DE ALIMENTAÇÃO PARA SPRINKLER - INSTALAÇÃO - ADAPTAÇÃO SINAPI 102113</t>
  </si>
  <si>
    <t xml:space="preserve"> 92899 </t>
  </si>
  <si>
    <t>UNIÃO, EM FERRO GALVANIZADO, CONEXÃO ROSQUEADA, DN 32 (1 1/4"), INSTALADO EM REDE DE ALIMENTAÇÃO PARA SPRINKLER - INSTALAÇÃO - ADAPTAÇÃO SINAPI 102113</t>
  </si>
  <si>
    <t xml:space="preserve"> 101893 </t>
  </si>
  <si>
    <t>DISJUNTOR TRIPOLAR TIPO NEMA, CORRENTE NOMINAL DE 10 ATÉ 50A - INSTALAÇÃO - ADAPTAÇÃO SINAPI 102113</t>
  </si>
  <si>
    <t xml:space="preserve"> 101894 </t>
  </si>
  <si>
    <t>DISJUNTOR TRIPOLAR TIPO NEMA, CORRENTE NOMINAL DE 60 ATÉ 100A - INSTALAÇÃO - ADAPTAÇÃO SINAPI 102113</t>
  </si>
  <si>
    <t xml:space="preserve"> 101903 </t>
  </si>
  <si>
    <t>CONTATOR TRIPOLAR I NOMINAL 38A - INSTALAÇÃO - ADAPTAÇÃO SINAPI 102113</t>
  </si>
  <si>
    <t xml:space="preserve"> 101902 </t>
  </si>
  <si>
    <t>CONTATOR TRIPOLAR I NOMINAL 22A - INSTALAÇÃO - ADAPTAÇÃO SINAPI 102113</t>
  </si>
  <si>
    <t xml:space="preserve"> 93672 </t>
  </si>
  <si>
    <t>DISJUNTOR TRIPOLAR TIPO DIN, CORRENTE NOMINAL DE 40A - INSTALAÇÃO - ADAPTAÇÃO SINAPI 102113</t>
  </si>
  <si>
    <t xml:space="preserve"> 101901 </t>
  </si>
  <si>
    <t>CONTATOR TRIPOLAR I NOMINAL 12A - INSTALAÇÃO - ADAPTAÇÃO SINAPI 102113</t>
  </si>
  <si>
    <t xml:space="preserve"> 93670 </t>
  </si>
  <si>
    <t>DISJUNTOR TRIPOLAR TIPO DIN, CORRENTE NOMINAL DE 25A - FORNECIMENTO E INSTALAÇÃO. AF_10/2020</t>
  </si>
  <si>
    <t xml:space="preserve"> 93671 </t>
  </si>
  <si>
    <t>DISJUNTOR TRIPOLAR TIPO DIN, CORRENTE NOMINAL DE 32A - INSTALAÇÃO - ADAPTAÇÃO SINAPI 102113</t>
  </si>
  <si>
    <t xml:space="preserve"> GTED.SRPFDF.J04 </t>
  </si>
  <si>
    <t>SERVIÇO DE REMANEJAMENTO DE TRAFOS EXISTENTES</t>
  </si>
  <si>
    <t>SBC</t>
  </si>
  <si>
    <t xml:space="preserve"> 062711 </t>
  </si>
  <si>
    <t>PROTECOES-APLICACAO DE PELICULA ADESIVA INSULFILM EM VIDROS</t>
  </si>
  <si>
    <t xml:space="preserve"> 023453 </t>
  </si>
  <si>
    <t>h</t>
  </si>
  <si>
    <t>Esgotamento de vala/poço de visita/reservatório com bomba submersível. (LIMPA FOSSA)</t>
  </si>
  <si>
    <t xml:space="preserve"> 13516 </t>
  </si>
  <si>
    <t>LIMPEZA E LIXAMENTO PAREDES INTERNAS CAIXA D</t>
  </si>
  <si>
    <t xml:space="preserve"> 160112 </t>
  </si>
  <si>
    <t>RECARGA DE EXTINTORES DE INCENDIO CARGA PO ABC 06 KG</t>
  </si>
  <si>
    <t xml:space="preserve"> GTED.SRPFDF.I99 </t>
  </si>
  <si>
    <t>RECARGA DE EXTINTORES DE INCENDIO CARGA GAS CO2 04 KG</t>
  </si>
  <si>
    <t xml:space="preserve"> GTED.SRPFDF.I98 </t>
  </si>
  <si>
    <t>RECARGA DE EXTINTORES DE INCENDIO CARGA GAS CO2 06 KG</t>
  </si>
  <si>
    <t xml:space="preserve"> GTED.SRPFDF.I97 </t>
  </si>
  <si>
    <t>RECARGA DE EXTINTOR SOBRE RODAS PÓ QUIMICO BC 50KG MODELO R-950</t>
  </si>
  <si>
    <t xml:space="preserve"> GTED.SRPFDF.J00 </t>
  </si>
  <si>
    <t>RECARGA DE EXTINTORES DE INCENDIO CARGA PO BC 04 KG</t>
  </si>
  <si>
    <t xml:space="preserve"> GTED.SRPFDF.I96 </t>
  </si>
  <si>
    <t>RECARGA DE EXTINTORES DE INCENDIO CARGA PO BC 06 KG</t>
  </si>
  <si>
    <t xml:space="preserve"> GTED.SRPFDF.I95 </t>
  </si>
  <si>
    <t>TESTE HIDROSTATICO DE MANGUEIRA DE INCENDIO</t>
  </si>
  <si>
    <t xml:space="preserve"> GTED.SRPFDF.I94 </t>
  </si>
  <si>
    <t xml:space="preserve"> GTED.SRPFDF.I85 </t>
  </si>
  <si>
    <t>FUSÕES OPTICAS - Serviço de confecção de emendas em fibras ópticas, por fusão com equipamento do contratante, com perdas não superiores a 0,3 dB.</t>
  </si>
  <si>
    <t xml:space="preserve"> GTED.SRPFDF.I84 </t>
  </si>
  <si>
    <t>HIDROJATEAMENTO DE CAIXA DE GORDURA E ESGOTO</t>
  </si>
  <si>
    <t xml:space="preserve"> GTED.SRPFDF.I59 </t>
  </si>
  <si>
    <t>SERVIÇOS - ITEM 1.2.15</t>
  </si>
  <si>
    <t xml:space="preserve"> 8.4</t>
  </si>
  <si>
    <t xml:space="preserve"> 8.5</t>
  </si>
  <si>
    <t xml:space="preserve"> 8.6</t>
  </si>
  <si>
    <t xml:space="preserve"> 8.7</t>
  </si>
  <si>
    <t xml:space="preserve"> 8.8</t>
  </si>
  <si>
    <t xml:space="preserve"> 8.9</t>
  </si>
  <si>
    <t xml:space="preserve"> 8.10</t>
  </si>
  <si>
    <t xml:space="preserve"> 8.11</t>
  </si>
  <si>
    <t xml:space="preserve"> 8.12</t>
  </si>
  <si>
    <t xml:space="preserve"> 8.13</t>
  </si>
  <si>
    <t xml:space="preserve"> 8.14</t>
  </si>
  <si>
    <t xml:space="preserve"> 8.15</t>
  </si>
  <si>
    <t xml:space="preserve"> 8.16</t>
  </si>
  <si>
    <t xml:space="preserve"> 8.17</t>
  </si>
  <si>
    <t xml:space="preserve"> 8.18</t>
  </si>
  <si>
    <t xml:space="preserve"> 8.19</t>
  </si>
  <si>
    <t xml:space="preserve"> 8.20</t>
  </si>
  <si>
    <t xml:space="preserve"> 8.21</t>
  </si>
  <si>
    <t xml:space="preserve"> 8.22</t>
  </si>
  <si>
    <t xml:space="preserve"> 8.23</t>
  </si>
  <si>
    <t xml:space="preserve"> 8.24</t>
  </si>
  <si>
    <t xml:space="preserve"> 8.25</t>
  </si>
  <si>
    <t xml:space="preserve"> 8.26</t>
  </si>
  <si>
    <t xml:space="preserve"> 8.27</t>
  </si>
  <si>
    <t xml:space="preserve"> 8.28</t>
  </si>
  <si>
    <t xml:space="preserve"> 8.29</t>
  </si>
  <si>
    <t xml:space="preserve"> 8.30</t>
  </si>
  <si>
    <t xml:space="preserve"> 8.31</t>
  </si>
  <si>
    <t xml:space="preserve"> 8.32</t>
  </si>
  <si>
    <t xml:space="preserve"> 8.33</t>
  </si>
  <si>
    <t xml:space="preserve"> 8.34</t>
  </si>
  <si>
    <t xml:space="preserve"> 8.35</t>
  </si>
  <si>
    <t xml:space="preserve"> 8.36</t>
  </si>
  <si>
    <t xml:space="preserve"> 8.37</t>
  </si>
  <si>
    <t xml:space="preserve"> 8.38</t>
  </si>
  <si>
    <t xml:space="preserve"> 8.39</t>
  </si>
  <si>
    <t xml:space="preserve"> 8.40</t>
  </si>
  <si>
    <t xml:space="preserve"> 8.41</t>
  </si>
  <si>
    <t xml:space="preserve"> 8.42</t>
  </si>
  <si>
    <t xml:space="preserve"> 8.43</t>
  </si>
  <si>
    <t xml:space="preserve"> 8.44</t>
  </si>
  <si>
    <t xml:space="preserve"> 8.45</t>
  </si>
  <si>
    <t xml:space="preserve"> 8.46</t>
  </si>
  <si>
    <t xml:space="preserve"> 8.47</t>
  </si>
  <si>
    <t xml:space="preserve"> 8.48</t>
  </si>
  <si>
    <t xml:space="preserve"> 8.49</t>
  </si>
  <si>
    <t xml:space="preserve"> 8.50</t>
  </si>
  <si>
    <t xml:space="preserve"> 8.51</t>
  </si>
  <si>
    <t xml:space="preserve"> 8.52</t>
  </si>
  <si>
    <t xml:space="preserve"> 8.53</t>
  </si>
  <si>
    <t xml:space="preserve"> 8.54</t>
  </si>
  <si>
    <t xml:space="preserve"> 8.55</t>
  </si>
  <si>
    <t xml:space="preserve"> 8.56</t>
  </si>
  <si>
    <t xml:space="preserve"> 8.57</t>
  </si>
  <si>
    <t xml:space="preserve"> 8.58</t>
  </si>
  <si>
    <t xml:space="preserve"> 8.59</t>
  </si>
  <si>
    <t xml:space="preserve"> 8.60</t>
  </si>
  <si>
    <t xml:space="preserve"> 8.61</t>
  </si>
  <si>
    <t xml:space="preserve"> 8.62</t>
  </si>
  <si>
    <t xml:space="preserve"> 8.63</t>
  </si>
  <si>
    <t xml:space="preserve"> 8.64</t>
  </si>
  <si>
    <t xml:space="preserve"> 8.65</t>
  </si>
  <si>
    <t xml:space="preserve"> 8.66</t>
  </si>
  <si>
    <t xml:space="preserve"> 8.67</t>
  </si>
  <si>
    <t xml:space="preserve"> 8.68</t>
  </si>
  <si>
    <t xml:space="preserve"> 8.69</t>
  </si>
  <si>
    <t xml:space="preserve"> 8.70</t>
  </si>
  <si>
    <t xml:space="preserve"> 8.71</t>
  </si>
  <si>
    <t xml:space="preserve"> 8.72</t>
  </si>
  <si>
    <t xml:space="preserve"> 8.73</t>
  </si>
  <si>
    <t xml:space="preserve"> 8.74</t>
  </si>
  <si>
    <t xml:space="preserve"> 8.75</t>
  </si>
  <si>
    <t xml:space="preserve"> 8.76</t>
  </si>
  <si>
    <t xml:space="preserve"> 8.77</t>
  </si>
  <si>
    <t xml:space="preserve"> 8.78</t>
  </si>
  <si>
    <t xml:space="preserve"> 8.79</t>
  </si>
  <si>
    <t xml:space="preserve"> 8.80</t>
  </si>
  <si>
    <t xml:space="preserve"> 8.81</t>
  </si>
  <si>
    <t xml:space="preserve"> 8.82</t>
  </si>
  <si>
    <t xml:space="preserve"> 8.83</t>
  </si>
  <si>
    <t xml:space="preserve"> 8.84</t>
  </si>
  <si>
    <t xml:space="preserve"> 8.85</t>
  </si>
  <si>
    <t xml:space="preserve"> 8.86</t>
  </si>
  <si>
    <t xml:space="preserve"> 8.87</t>
  </si>
  <si>
    <t xml:space="preserve"> 8.88</t>
  </si>
  <si>
    <t xml:space="preserve"> 8.89</t>
  </si>
  <si>
    <t xml:space="preserve"> 8.90</t>
  </si>
  <si>
    <t xml:space="preserve"> 8.91</t>
  </si>
  <si>
    <t xml:space="preserve"> 8.92</t>
  </si>
  <si>
    <t xml:space="preserve"> 8.93</t>
  </si>
  <si>
    <t xml:space="preserve"> 8.94</t>
  </si>
  <si>
    <t xml:space="preserve"> 8.95</t>
  </si>
  <si>
    <t xml:space="preserve"> 8.96</t>
  </si>
  <si>
    <t xml:space="preserve"> 8.97</t>
  </si>
  <si>
    <t xml:space="preserve"> 8.98</t>
  </si>
  <si>
    <t xml:space="preserve"> 8.99</t>
  </si>
  <si>
    <t xml:space="preserve"> 8.100</t>
  </si>
  <si>
    <t xml:space="preserve"> 8.101</t>
  </si>
  <si>
    <t xml:space="preserve"> 8.102</t>
  </si>
  <si>
    <t xml:space="preserve"> 8.103</t>
  </si>
  <si>
    <t xml:space="preserve"> 8.104</t>
  </si>
  <si>
    <t xml:space="preserve"> 8.105</t>
  </si>
  <si>
    <t xml:space="preserve"> 8.106</t>
  </si>
  <si>
    <t xml:space="preserve"> 8.107</t>
  </si>
  <si>
    <t xml:space="preserve"> 8.108</t>
  </si>
  <si>
    <t xml:space="preserve"> 8.109</t>
  </si>
  <si>
    <t xml:space="preserve"> 8.110</t>
  </si>
  <si>
    <t xml:space="preserve"> 8.111</t>
  </si>
  <si>
    <t xml:space="preserve"> 8.112</t>
  </si>
  <si>
    <t xml:space="preserve"> 8.113</t>
  </si>
  <si>
    <t xml:space="preserve"> 8.114</t>
  </si>
  <si>
    <t xml:space="preserve"> 8.115</t>
  </si>
  <si>
    <t xml:space="preserve"> 8.116</t>
  </si>
  <si>
    <t xml:space="preserve"> 8.117</t>
  </si>
  <si>
    <t xml:space="preserve"> 8.118</t>
  </si>
  <si>
    <t xml:space="preserve"> 8.119</t>
  </si>
  <si>
    <t xml:space="preserve"> 8.120</t>
  </si>
  <si>
    <t xml:space="preserve"> 8.121</t>
  </si>
  <si>
    <t xml:space="preserve"> 8.122</t>
  </si>
  <si>
    <t xml:space="preserve"> 8.123</t>
  </si>
  <si>
    <t xml:space="preserve"> 8.124</t>
  </si>
  <si>
    <t xml:space="preserve"> 8.125</t>
  </si>
  <si>
    <t xml:space="preserve"> 8.126</t>
  </si>
  <si>
    <t xml:space="preserve"> 8.127</t>
  </si>
  <si>
    <t xml:space="preserve"> 8.128</t>
  </si>
  <si>
    <t xml:space="preserve"> 8.129</t>
  </si>
  <si>
    <t xml:space="preserve"> 8.130</t>
  </si>
  <si>
    <t xml:space="preserve"> 8.131</t>
  </si>
  <si>
    <t xml:space="preserve"> 8.132</t>
  </si>
  <si>
    <t xml:space="preserve"> 8.133</t>
  </si>
  <si>
    <t xml:space="preserve"> 8.134</t>
  </si>
  <si>
    <t xml:space="preserve"> 8.135</t>
  </si>
  <si>
    <t xml:space="preserve"> 8.136</t>
  </si>
  <si>
    <t xml:space="preserve"> 8.137</t>
  </si>
  <si>
    <t xml:space="preserve"> 8.138</t>
  </si>
  <si>
    <t xml:space="preserve"> 8.139</t>
  </si>
  <si>
    <t xml:space="preserve"> 8.140</t>
  </si>
  <si>
    <t xml:space="preserve"> 8.141</t>
  </si>
  <si>
    <t xml:space="preserve"> 8.142</t>
  </si>
  <si>
    <t xml:space="preserve"> 8.143</t>
  </si>
  <si>
    <t xml:space="preserve"> 8.144</t>
  </si>
  <si>
    <t xml:space="preserve"> 8.145</t>
  </si>
  <si>
    <t xml:space="preserve"> 8.146</t>
  </si>
  <si>
    <t xml:space="preserve"> 8.147</t>
  </si>
  <si>
    <t xml:space="preserve"> 8.148</t>
  </si>
  <si>
    <t xml:space="preserve"> 8.149</t>
  </si>
  <si>
    <t xml:space="preserve"> 8.150</t>
  </si>
  <si>
    <t xml:space="preserve"> 8.151</t>
  </si>
  <si>
    <t xml:space="preserve"> 8.152</t>
  </si>
  <si>
    <t xml:space="preserve"> 8.153</t>
  </si>
  <si>
    <t xml:space="preserve"> 8.154</t>
  </si>
  <si>
    <t xml:space="preserve"> 8.155</t>
  </si>
  <si>
    <t xml:space="preserve"> 8.156</t>
  </si>
  <si>
    <t xml:space="preserve"> 8.157</t>
  </si>
  <si>
    <t xml:space="preserve"> 8.158</t>
  </si>
  <si>
    <t xml:space="preserve"> 8.159</t>
  </si>
  <si>
    <t xml:space="preserve"> 8.160</t>
  </si>
  <si>
    <t xml:space="preserve"> 8.161</t>
  </si>
  <si>
    <t xml:space="preserve"> 8.162</t>
  </si>
  <si>
    <t xml:space="preserve"> 8.163</t>
  </si>
  <si>
    <t xml:space="preserve"> 8.164</t>
  </si>
  <si>
    <t xml:space="preserve"> 8.165</t>
  </si>
  <si>
    <t xml:space="preserve"> 8.166</t>
  </si>
  <si>
    <t xml:space="preserve"> 8.167</t>
  </si>
  <si>
    <t xml:space="preserve"> 8.168</t>
  </si>
  <si>
    <t xml:space="preserve"> 8.169</t>
  </si>
  <si>
    <t xml:space="preserve"> 8.170</t>
  </si>
  <si>
    <t xml:space="preserve"> 8.171</t>
  </si>
  <si>
    <t xml:space="preserve"> 8.172</t>
  </si>
  <si>
    <t xml:space="preserve"> 8.173</t>
  </si>
  <si>
    <t xml:space="preserve"> 8.174</t>
  </si>
  <si>
    <t xml:space="preserve"> 8.175</t>
  </si>
  <si>
    <t xml:space="preserve"> 8.176</t>
  </si>
  <si>
    <t xml:space="preserve"> 8.177</t>
  </si>
  <si>
    <t xml:space="preserve"> 8.178</t>
  </si>
  <si>
    <t xml:space="preserve"> 8.179</t>
  </si>
  <si>
    <t xml:space="preserve"> 8.180</t>
  </si>
  <si>
    <t xml:space="preserve"> 8.181</t>
  </si>
  <si>
    <t xml:space="preserve"> 8.182</t>
  </si>
  <si>
    <t xml:space="preserve"> 8.183</t>
  </si>
  <si>
    <t xml:space="preserve"> 8.184</t>
  </si>
  <si>
    <t xml:space="preserve"> 8.185</t>
  </si>
  <si>
    <t xml:space="preserve"> 8.186</t>
  </si>
  <si>
    <t xml:space="preserve"> 8.187</t>
  </si>
  <si>
    <t xml:space="preserve"> 8.188</t>
  </si>
  <si>
    <t xml:space="preserve"> 8.189</t>
  </si>
  <si>
    <t xml:space="preserve"> 8.190</t>
  </si>
  <si>
    <t xml:space="preserve"> 8.191</t>
  </si>
  <si>
    <t xml:space="preserve"> 8.192</t>
  </si>
  <si>
    <t xml:space="preserve"> 8.193</t>
  </si>
  <si>
    <t xml:space="preserve"> 8.194</t>
  </si>
  <si>
    <t xml:space="preserve"> 8.195</t>
  </si>
  <si>
    <t xml:space="preserve"> 8.196</t>
  </si>
  <si>
    <t xml:space="preserve"> 8.197</t>
  </si>
  <si>
    <t xml:space="preserve"> 8.198</t>
  </si>
  <si>
    <t xml:space="preserve"> 8.199</t>
  </si>
  <si>
    <t xml:space="preserve"> 8.200</t>
  </si>
  <si>
    <t xml:space="preserve"> 8.201</t>
  </si>
  <si>
    <t xml:space="preserve"> 8.202</t>
  </si>
  <si>
    <t xml:space="preserve"> 8.203</t>
  </si>
  <si>
    <t xml:space="preserve"> 8.204</t>
  </si>
  <si>
    <t xml:space="preserve"> 8.205</t>
  </si>
  <si>
    <t xml:space="preserve"> 8.206</t>
  </si>
  <si>
    <t xml:space="preserve"> 8.207</t>
  </si>
  <si>
    <t xml:space="preserve"> 8.208</t>
  </si>
  <si>
    <t xml:space="preserve"> 8.209</t>
  </si>
  <si>
    <t xml:space="preserve"> 8.210</t>
  </si>
  <si>
    <t xml:space="preserve"> 8.211</t>
  </si>
  <si>
    <t xml:space="preserve"> 8.212</t>
  </si>
  <si>
    <t>total Item 1.1</t>
  </si>
  <si>
    <t>total Item 1.4</t>
  </si>
  <si>
    <t>ABRACADEIRA DE LATAO PARA FIXACAO DE CABO PARA-RAIO, DIMENSOES 32 X 24 X 24 MM</t>
  </si>
  <si>
    <t>ARGAMASSA COLANTE AC I PARA CERAMICAS</t>
  </si>
  <si>
    <t>ARGAMASSA COLANTE AC II</t>
  </si>
  <si>
    <t>BUCHA DE NYLON SEM ABA S10</t>
  </si>
  <si>
    <t>BUCHA DE NYLON SEM ABA S10, COM PARAFUSO DE 6,10 X 65 MM EM ACO ZINCADO COM ROSCA SOBERBA, CABECA CHATA E FENDA PHILLIPS</t>
  </si>
  <si>
    <t>BUCHA DE NYLON SEM ABA S4</t>
  </si>
  <si>
    <t>BUCHA DE NYLON SEM ABA S5</t>
  </si>
  <si>
    <t>BUCHA DE NYLON SEM ABA S6</t>
  </si>
  <si>
    <t>BUCHA DE NYLON SEM ABA S6, COM PARAFUSO DE 4,20 X 40 MM EM ACO ZINCADO COM ROSCA SOBERBA, CABECA CHATA E FENDA PHILLIPS</t>
  </si>
  <si>
    <t>BUCHA DE NYLON SEM ABA S8</t>
  </si>
  <si>
    <t>CAL HIDRATADA PARA PINTURA</t>
  </si>
  <si>
    <t>CAL VIRGEM COMUM PARA ARGAMASSAS (NBR 6453)</t>
  </si>
  <si>
    <t>CALHA QUADRADA DE CHAPA DE ACO GALVANIZADA NUM 24, CORTE 100 CM</t>
  </si>
  <si>
    <t>PLACA / CHAPA DE GESSO ACARTONADO, STANDARD (ST), COR BRANCA, E = 12,5 MM, 1200 X 2400 MM (L X C)</t>
  </si>
  <si>
    <t>DOBRADICA EM ACO/FERRO, 3" X 2 1/2", E= 1,2 A 1,8 MM, SEM ANEL,  CROMADO OU ZINCADO, TAMPA CHATA, COM PARAFUSOS</t>
  </si>
  <si>
    <t>DOBRADICA EM ACO/FERRO, 3" X 2 1/2", E= 1,9 A 2 MM, SEM ANEL,  CROMADO OU ZINCADO, TAMPA BOLA, COM PARAFUSOS</t>
  </si>
  <si>
    <t>DOBRADICA TIPO VAI-E-VEM EM ACO/FERRO, TAMANHO 3'</t>
  </si>
  <si>
    <t>FORRO DE FIBRA MINERAL EM PLACAS DE 1250 X 625 MM, E = 15 MM, BORDA RETA, COM PINTURA ANTIMOFO, APOIADO EM PERFIL DE ACO GALVANIZADO COM 24 MM DE BASE - INSTALADO</t>
  </si>
  <si>
    <t>FORRO DE FIBRA MINERAL EM PLACAS DE 625 X 625 MM, E = 15 MM, BORDA RETA, COM PINTURA ANTIMOFO, APOIADO EM PERFIL DE ACO GALVANIZADO COM 24 MM DE BASE - INSTALADO</t>
  </si>
  <si>
    <t>PLACA DE FIBRA MINERAL PARA FORRO, DE 1250 X 625 MM, E = 15 MM, BORDA RETA, COM PINTURA ANTIMOFO (NAO INCLUI PERFIS)</t>
  </si>
  <si>
    <t>PLACA DE FIBRA MINERAL PARA FORRO, DE 625 X 625 MM, E = 15 MM, BORDA REBAIXADA PARA PERFIL 24 MM, COM PINTURA ANTIMOFO (NAO INCLUI PERFIS)</t>
  </si>
  <si>
    <t>PLACA DE FIBRA MINERAL PARA FORRO, DE 625 X 625 MM, E = 15 MM, BORDA RETA, COM PINTURA ANTIMOFO (NAO INCLUI PERFIS)</t>
  </si>
  <si>
    <t>JUNTA PLASTICA DE DILATACAO PARA PISOS, COR CINZA, 17 X 3 MM (ALTURA X ESPESSURA)</t>
  </si>
  <si>
    <t>LIXA D'AGUA EM FOLHA, GRAO 100</t>
  </si>
  <si>
    <t>LIXA EM FOLHA PARA FERRO, NUMERO 150</t>
  </si>
  <si>
    <t>MASSA EPOXI BICOMPONENTE PARA REPAROS</t>
  </si>
  <si>
    <t>MASSA PREMIUM PARA TEXTURA LISA DE BASE ACRILICA, USO INTERNO E EXTERNO</t>
  </si>
  <si>
    <t>MASSA PREMIUM PARA TEXTURA RUSTICA DE BASE ACRILICA, COR BRANCA, USO INTERNO E EXTERNO</t>
  </si>
  <si>
    <t>MASSA PARA VIDRO</t>
  </si>
  <si>
    <t>PISO EM GRANILITE, MARMORITE OU GRANITINA, AGREGADO COR PRETO, CINZA, PALHA OU BRANCO, E=  *8* MM (INCLUSO EXECUCAO)</t>
  </si>
  <si>
    <t>PISO EM GRANITO, POLIDO, TIPO ANDORINHA/ QUARTZ/ CASTELO/ CORUMBA OU OUTROS AS</t>
  </si>
  <si>
    <t>PASTA LUBRIFICANTE PARA TUBOS E CONEXOES COM JUNTA ELASTICA, EMBALAGEM DE *400* GR (USO EM PVC, ACO, POLIETILENO E OUTROS)</t>
  </si>
  <si>
    <t>PREGO DE ACO POLIDO COM CABECA 10 X 10 (7/8 X 17)</t>
  </si>
  <si>
    <t>PREGO DE ACO POLIDO COM CABECA 10 X 11 (1 X 17)</t>
  </si>
  <si>
    <t>PREGO DE ACO POLIDO COM CABECA 12 X 12</t>
  </si>
  <si>
    <t>PREGO DE ACO POLIDO COM CABECA 14 X 18 (1 1/2 X 14)</t>
  </si>
  <si>
    <t>PREGO DE ACO POLIDO COM CABECA 15 X 15 (1 1/4 X 13)</t>
  </si>
  <si>
    <t>PREGO DE ACO POLIDO COM CABECA 15 X 18 (1 1/2 X 13)</t>
  </si>
  <si>
    <t>PREGO DE ACO POLIDO COM CABECA 16 X 24 (2 1/4 X 12)</t>
  </si>
  <si>
    <t>PREGO DE ACO POLIDO COM CABECA 16 X 27 (2 1/2 X 12)</t>
  </si>
  <si>
    <t>PREGO DE ACO POLIDO COM CABECA 17 X 21 (2 X 11)</t>
  </si>
  <si>
    <t>PREGO DE ACO POLIDO COM CABECA 17 X 24 (2 1/4 X 11)</t>
  </si>
  <si>
    <t>PREGO DE ACO POLIDO COM CABECA 17 X 27 (2 1/2 X 11)</t>
  </si>
  <si>
    <t>PREGO DE ACO POLIDO COM CABECA 17 X 30 (2 3/4 X 11)</t>
  </si>
  <si>
    <t>PREGO DE ACO POLIDO COM CABECA 18 X 24 (2 1/4 X 10)</t>
  </si>
  <si>
    <t>PREGO DE ACO POLIDO COM CABECA 18 X 27 (2 1/2 X 10)</t>
  </si>
  <si>
    <t>PREGO DE ACO POLIDO COM CABECA 18 X 30 (2 3/4 X 10)</t>
  </si>
  <si>
    <t>PREGO DE ACO POLIDO COM CABECA 19  X 36 (3 1/4  X  9)</t>
  </si>
  <si>
    <t>PREGO DE ACO POLIDO COM CABECA 19 X 33 (3 X 9)</t>
  </si>
  <si>
    <t>PREGO DE ACO POLIDO COM CABECA 22 X 48 (4 1/4 X 5)</t>
  </si>
  <si>
    <t>PREGO DE ACO POLIDO COM CABECA DUPLA 17 X 27 (2 1/2 X 11)</t>
  </si>
  <si>
    <t>PREGO DE ACO POLIDO SEM CABECA 15 X 15 (1 1/4 X 13)</t>
  </si>
  <si>
    <t>REJUNTE CIMENTICIO, QUALQUER COR</t>
  </si>
  <si>
    <t>REJUNTE EPOXI, QUALQUER COR</t>
  </si>
  <si>
    <t>REVESTIMENTO EM CERAMICA ESMALTADA EXTRA, PEI MENOR OU IGUAL A 3, FORMATO MENOR OU IGUAL A 2025 CM2</t>
  </si>
  <si>
    <t>RODO PARA CHAO 40 CM COM CABO</t>
  </si>
  <si>
    <t>ROLO DE ESPUMA POLIESTER 23 CM (SEM CABO)</t>
  </si>
  <si>
    <t>ROLO DE LA DE CARNEIRO 23 CM (SEM CABO)</t>
  </si>
  <si>
    <t>RUFO INTERNO DE CHAPA DE ACO GALVANIZADA NUM 26, CORTE 50 CM</t>
  </si>
  <si>
    <t>SELADOR ACRILICO OPACO PREMIUM INTERIOR/EXTERIOR</t>
  </si>
  <si>
    <t>SOLDA EM BARRA DE ESTANHO-CHUMBO 50/50</t>
  </si>
  <si>
    <t>TELHA DE FIBROCIMENTO ONDULADA E = 6 MM, DE 1,83 X 1,10 M (SEM AMIANTO)</t>
  </si>
  <si>
    <t>TELHA DE FIBROCIMENTO ONDULADA E = 6 MM, DE 2,44 X 1,10 M (SEM AMIANTO)</t>
  </si>
  <si>
    <t>TINTA ACRILICA A BASE DE SOLVENTE, PARA SINALIZACAO HORIZONTAL VIARIA (NBR 11862)</t>
  </si>
  <si>
    <t>TINTA LATEX ACRILICA PREMIUM, COR BRANCO FOSCO</t>
  </si>
  <si>
    <t>TINTA LATEX ACRILICA ECONOMICA, COR BRANCA</t>
  </si>
  <si>
    <t>TINTA LATEX ACRILICA STANDARD, COR BRANCA</t>
  </si>
  <si>
    <t>TINTA / REVESTIMENTO A BASE DE RESINA EPOXI COM ALCATRAO, BICOMPONENTE</t>
  </si>
  <si>
    <t>TINTA ESMALTE SINTETICO PREMIUM DE DUPLA ACAO GRAFITE FOSCO PARA SUPERFICIES METALICAS FERROSAS</t>
  </si>
  <si>
    <t>TINTA ESMALTE BASE AGUA PREMIUM ACETINADO</t>
  </si>
  <si>
    <t>VIDRO LISO FUME E = 6MM - SEM COLOCACAO</t>
  </si>
  <si>
    <t>VIDRO LISO FUME, E = 5 MM - SEM COLOCACAO</t>
  </si>
  <si>
    <t>VIDRO LISO INCOLOR 2 A 3 MM - SEM COLOCACAO</t>
  </si>
  <si>
    <t>VIDRO LISO INCOLOR 4MM - SEM COLOCACAO</t>
  </si>
  <si>
    <t>VIDRO LISO INCOLOR 5MM - SEM COLOCACAO</t>
  </si>
  <si>
    <t>VIDRO LISO INCOLOR 6 MM - SEM COLOCACAO</t>
  </si>
  <si>
    <t>VIDRO LISO INCOLOR 8MM  -  SEM COLOCACAO</t>
  </si>
  <si>
    <t>VIDRO MARTELADO OU CANELADO, 4 MM - SEM COLOCACAO</t>
  </si>
  <si>
    <t>VIDRO PLANO ARAMADO E = 6 MM - SEM COLOCACAO</t>
  </si>
  <si>
    <t>VIDRO PLANO ARAMADO E = 7MM - SEM COLOCACAO</t>
  </si>
  <si>
    <t>VIDRO TEMPERADO INCOLOR PARA PORTA DE ABRIR, E = 10 MM (SEM FERRAGENS E SEM COLOCACAO)</t>
  </si>
  <si>
    <t>VIDRO TEMPERADO VERDE E = 10 MM, SEM COLOCACAO</t>
  </si>
  <si>
    <t>VIDRO TEMPERADO VERDE E = 6 MM, SEM COLOCACAO</t>
  </si>
  <si>
    <t>BATENTE / PORTAL / ADUELA / MARCO EM MADEIRA MACICA COM REBAIXO, E = *3* CM, L = *14* CM, PARA PORTAS DE  GIRO DE *60 CM A 120* CM  X *210* CM, CEDRINHO / ANGELIM COMERCIAL / TAURI / CURUPIXA / PEROBA / CUMARU OU EQUIVALENTE DA REGIAO (NAO INCLUI ALIZARES)</t>
  </si>
  <si>
    <t>JG</t>
  </si>
  <si>
    <t>CALHA QUADRADA DE CHAPA DE ACO GALVANIZADA NUM 24, CORTE 50 CM</t>
  </si>
  <si>
    <t>CALHA PARA AGUA FURTADA DE CHAPA DE ACO GALVANIZADA NUM 26, CORTE 50 CM</t>
  </si>
  <si>
    <t>CHAPA/PAINEL DE MADEIRA COMPENSADA PLASTIFICADA (MADEIRITE PLASTIFICADO) PARA FORMA DE CONCRETO, DE 2200 x 1100 MM, E = *17* MM</t>
  </si>
  <si>
    <t>LONA PLASTICA PESADA PRETA, E = 150 MICRA</t>
  </si>
  <si>
    <t>GEOTEXTIL NAO TECIDO AGULHADO DE FILAMENTOS CONTINUOS 100% POLIESTER, RESITENCIA A TRACAO = 09 KN/M</t>
  </si>
  <si>
    <t>GEOTEXTIL NAO TECIDO AGULHADO DE FILAMENTOS CONTINUOS 100% POLIESTER, RESITENCIA A TRACAO = 16 KN/M</t>
  </si>
  <si>
    <t>MASSA EPOXI BICOMPONENTE (MASSA + CATALIZADOR)</t>
  </si>
  <si>
    <t>CALHA/CANALETA DE CONCRETO SIMPLES, TIPO MEIA CANA, DIAMETRO DE 20 CM, PARA AGUA PLUVIAL</t>
  </si>
  <si>
    <t>RIPA NAO APARELHADA, *1,5 X 5* CM, EM MACARANDUBA/MASSARANDUBA, ANGELIM OU EQUIVALENTE DA REGIAO - BRUTA</t>
  </si>
  <si>
    <t>CAIBRO NAO APARELHADO, *6 X 8* CM, EM MACARANDUBA/MASSARANDUBA, ANGELIM OU EQUIVALENTE DA REGIAO - BRUTA</t>
  </si>
  <si>
    <t>TELA DE ACO SOLDADA NERVURADA, CA-60, Q-113, (1,8 KG/M2), DIAMETRO DO FIO = 3,8 MM, LARGURA = 2,45 M, ESPACAMENTO DA MALHA = 10 X 10 CM</t>
  </si>
  <si>
    <t>TELHA DE BARRO / CERAMICA, NAO ESMALTADA, TIPO COLONIAL, CANAL, PLAN, PAULISTA, COMPRIMENTO DE *44 A 50* CM, RENDIMENTO DE COBERTURA DE *26* TELHAS/M2</t>
  </si>
  <si>
    <t>MIL</t>
  </si>
  <si>
    <t>TELHA DE FIBROCIMENTO ONDULADA E = 4 MM, DE 2,44 X 0,50 M (SEM AMIANTO)</t>
  </si>
  <si>
    <t>TELHA TRAPEZOIDAL EM ALUMINIO, ALTURA DE *38* MM E ESPESSURA DE 0,5 MM (LARGURA TOTAL DE 1056 MM E COMPRIMENTO DE 5000 MM)</t>
  </si>
  <si>
    <t>RESINA ACRILICA PREMIUM BASE AGUA - COR BRANCA</t>
  </si>
  <si>
    <t>TABUA *2,5 X 23* CM EM PINUS, MISTA OU EQUIVALENTE DA REGIAO - BRUTA</t>
  </si>
  <si>
    <t>COMPENSADO NAVAL - CHAPA/PAINEL EM MADEIRA COMPENSADA PRENSADA, DE 2200 X 1600 MM, E = 10 MM</t>
  </si>
  <si>
    <t>ABRACADEIRA PVC, PARA CALHA PLUVIAL, DIAMETRO ENTRE *80 E 100* MM, PARA DRENAGEM PLUVIAL PREDIAL</t>
  </si>
  <si>
    <t>BLOCO DE CONCRETO ESTRUTURAL 9 X 19 X 39 CM, FBK 4,5 MPA (NBR 6136)</t>
  </si>
  <si>
    <t>FORRO DE PVC, FRISADO, BRANCO, REGUA DE 10 CM, ESPESSURA DE 8 MM A 10 MM E COMPRIMENTO 6 M (SEM COLOCACAO)</t>
  </si>
  <si>
    <t>SELANTE TIPO VEDA CALHA PARA METAL E FIBROCIMENTO</t>
  </si>
  <si>
    <t>CALHA QUADRADA DE CHAPA DE ACO GALVANIZADA NUM 24, CORTE 33 CM</t>
  </si>
  <si>
    <t>TRELICA NERVURADA (ESPACADOR), ALTURA = 120,0 MM, DIAMETRO DOS BANZOS INFERIORES E SUPERIOR = 6,0 MM, DIAMETRO DA DIAGONAL = 4,2 MM</t>
  </si>
  <si>
    <t>ARGAMASSA POLIMERICA IMPERMEABILIZANTE SEMIFLEXIVEL, BICOMPONENTE, A BASE DE CIMENTO E ADITIVOS</t>
  </si>
  <si>
    <t>LAJE PRE-MOLDADA CONVENCIONAL (LAJOTAS + VIGOTAS) PARA PISO, UNIDIRECIONAL, SOBRECARGA DE 200 KG/M2, VAO ATE 3,50 M (SEM COLOCACAO)</t>
  </si>
  <si>
    <t>MEIO-FIO OU GUIA DE CONCRETO PRE-MOLDADO, COMP 1 M, *20 X 12/15* CM (H X L1/L2)</t>
  </si>
  <si>
    <t>BLOQUETE/PISO INTERTRAVADO DE CONCRETO - MODELO ONDA/16 FACES/RETANGULAR/TIJOLINHO/PAVER/HOLANDES/PARALELEPIPEDO, *22 CM X 11* CM, E = 8 CM, RESISTENCIA DE 35 MPA (NBR 9781), COR NATURAL</t>
  </si>
  <si>
    <t>TUBO DRENO, CORRUGADO, ESPIRALADO, FLEXIVEL, PERFURADO, EM POLIETILENO DE ALTA DENSIDADE (PEAD), DN 100 MM, (4") PARA DRENAGEM - EM ROLO (NORMA DNIT 093/2006 - E.M)</t>
  </si>
  <si>
    <t>ADITIVO IMPERMEABILIZANTE DE PEGA NORMAL PARA ARGAMASSAS E CONCRETOS SEM ARMACAO, LIQUIDO E ISENTO DE CLORETOS</t>
  </si>
  <si>
    <t>ARAME GALVANIZADO 16 BWG, D = 1,65MM (0,0166 KG/M)</t>
  </si>
  <si>
    <t>ARAME GALVANIZADO 12 BWG, D = 2,76 MM (0,048 KG/M) OU 14 BWG, D = 2,11 MM (0,026 KG/M)</t>
  </si>
  <si>
    <t>Divisória Naval (painel cego), e=35mm, com perfis em aço ou similar</t>
  </si>
  <si>
    <t>Divisória Naval (painel com vidro), e=40mm, com perfis em aço ou similar</t>
  </si>
  <si>
    <t>Porta para divisória, dim. 820 x 2110 x 35mm, Naval ou similar</t>
  </si>
  <si>
    <t>Un</t>
  </si>
  <si>
    <t>Ferrolho ou targeta de fio redondo ( aliança ou similar ) ref.81098  63mm (2 1/2")</t>
  </si>
  <si>
    <t>Primer universal</t>
  </si>
  <si>
    <t>l</t>
  </si>
  <si>
    <t>FECHADURA ROSETA REDONDA PARA PORTA INTERNA, EM ACO INOX (MAQUINA, TESTA E CONTRA-TESTA) E EM ZAMAC (MACANETA, LINGUETA E TRINCOS) COM ACABAMENTO CROMADO, MAQUINA DE 55 MM, INCLUINDO CHAVE TIPO INTERNA</t>
  </si>
  <si>
    <t>FECHADURA ROSETA REDONDA PARA PORTA DE BANHEIRO, EM ACO INOX (MAQUINA, TESTA E CONTRA-TESTA) E EM ZAMAC (MACANETA, LINGUETA E TRINCOS) COM ACABAMENTO CROMADO, MAQUINA DE 55 MM, INCLUINDO CHAVE TIPO TRANQUETA</t>
  </si>
  <si>
    <t>Fechadura tubular Lockwell para divisória chave/botão de girar, ref:41410N, cor preta, ou similar</t>
  </si>
  <si>
    <t>Contra fechadura bico de papagaio com abas ref. AL 1511, p/ esquadria de vidro temperado ou similar</t>
  </si>
  <si>
    <t>TABUA APARELHADA *2,5 X 30* CM, EM MACARANDUBA/MASSARANDUBA, ANGELIM OU EQUIVALENTE DA REGIAO</t>
  </si>
  <si>
    <t>PARAFUSO DE LATAO COM ROSCA SOBERBA, CABECA CHATA E FENDA SIMPLES, DIAMETRO 4,8 MM, COMPRIMENTO 65 MM</t>
  </si>
  <si>
    <t>PARAFUSO ROSCA SOBERBA ZINCADO CABECA CHATA FENDA SIMPLES 3,5 X 25 MM (1 ")</t>
  </si>
  <si>
    <t>PARAFUSO NIQUELADO COM ACABAMENTO CROMADO PARA FIXAR PECA SANITARIA, INCLUI PORCA CEGA, ARRUELA E BUCHA DE NYLON TAMANHO S-10</t>
  </si>
  <si>
    <t>PRANCHA NAO APARELHADA *6 X 25* CM, EM MACARANDUBA/MASSARANDUBA, ANGELIM OU EQUIVALENTE DA REGIAO - BRUTA</t>
  </si>
  <si>
    <t>PORTA DE ABRIR / GIRO, DE MADEIRA FOLHA MEDIA (NBR 15930) DE 800 X 2100 MM, DE 35 MM A 40 MM DE ESPESSURA, NUCLEO SEMI-SOLIDO (SARRAFEADO), CAPA LISA EM HDF, ACABAMENTO EM LAMINADO NATURAL PARA VERNIZ</t>
  </si>
  <si>
    <t>PORTA CADEADO EM ACO GALVANIZADO, COMPRIMENTO DE 3  1/2"</t>
  </si>
  <si>
    <t>DILUENTE EPOXI</t>
  </si>
  <si>
    <t>Manta de alumínio, subcobertura de telhado, Freshfoil Premium, da Tégula ou similar</t>
  </si>
  <si>
    <t>Cantoneira para azulejo 1" x 1", boleado</t>
  </si>
  <si>
    <t>Manta asfáltica esp=5mm, a base de asfalto modificado c/polímeros tipo APP, estruturada com não-tecido de poliester, Ref:Torodin, Viapol ou similar</t>
  </si>
  <si>
    <t>Manta asfáltica aluminizada esp=3mm, a base de asfalto modificado c/polimeros, estruturada com não-tecido de poliester, Ref:Classic Aluminio, marca Viapol ou similar</t>
  </si>
  <si>
    <t>CIMENTO PORTLAND POZOLANICO CP IV-32</t>
  </si>
  <si>
    <t>SUPORTE MAO-FRANCESA EM ACO, ABAS IGUAIS 30 CM, CAPACIDADE MINIMA 60 KG, BRANCO</t>
  </si>
  <si>
    <t>ESPUMA EXPANSIVA DE POLIURETANO, APLICACAO MANUAL - 500 ML</t>
  </si>
  <si>
    <t>ADESIVO PLASTICO PARA PVC, FRASCO COM 175 GR</t>
  </si>
  <si>
    <t>ANEL BORRACHA PARA TUBO ESGOTO PREDIAL, DN 50 MM (NBR 5688)</t>
  </si>
  <si>
    <t>ANEL BORRACHA PARA TUBO ESGOTO PREDIAL, DN 75 MM (NBR 5688)</t>
  </si>
  <si>
    <t>ANEL BORRACHA PARA TUBO ESGOTO PREDIAL, DN 100 MM (NBR 5688)</t>
  </si>
  <si>
    <t>BOLSA DE LIGACAO EM PVC FLEXIVEL PARA VASO SANITARIO 40 MM (1 1/2")</t>
  </si>
  <si>
    <t>CURVA DE PVC 90 GRAUS, SOLDAVEL, 110 MM, COR MARROM, PARA AGUA FRIA PREDIAL</t>
  </si>
  <si>
    <t>CURVA DE PVC 90 GRAUS, SOLDAVEL, 25 MM, COR MARROM, PARA AGUA FRIA PREDIAL</t>
  </si>
  <si>
    <t>CURVA DE PVC 90 GRAUS, SOLDAVEL, 32 MM, COR MARROM, PARA AGUA FRIA PREDIAL</t>
  </si>
  <si>
    <t>CURVA DE PVC 90 GRAUS, SOLDAVEL, 40 MM, COR MARROM, PARA AGUA FRIA PREDIAL</t>
  </si>
  <si>
    <t>CURVA DE PVC 90 GRAUS, SOLDAVEL, 50 MM, COR MARROM, PARA AGUA FRIA PREDIAL</t>
  </si>
  <si>
    <t>CURVA DE PVC 90 GRAUS, SOLDAVEL, 60 MM, COR MARROM, PARA AGUA FRIA PREDIAL</t>
  </si>
  <si>
    <t>CURVA PVC CURTA 90 GRAUS, DN 100 MM, PARA ESGOTO PREDIAL</t>
  </si>
  <si>
    <t>CURVA DE PVC, 90 GRAUS, SERIE R, DN 100 MM, PARA ESGOTO PREDIAL</t>
  </si>
  <si>
    <t>CURVA DE TRANSPOSICAO BRONZE/LATAO (REF 736) SEM ANEL DE SOLDA, BOLSA X BOLSA, 28 MM</t>
  </si>
  <si>
    <t>CURVA PVC CURTA 90 GRAUS, DN 40 MM, PARA ESGOTO PREDIAL</t>
  </si>
  <si>
    <t>ENGATE / RABICHO FLEXIVEL INOX 1/2 " X 30 CM</t>
  </si>
  <si>
    <t>JOELHO PVC, SOLDAVEL, 90 GRAUS, 60 MM, COR MARROM, PARA AGUA FRIA PREDIAL</t>
  </si>
  <si>
    <t>JOELHO PVC, SOLDAVEL, COM BUCHA DE LATAO, 90 GRAUS, 25 MM X 1/2", PARA AGUA FRIA PREDIAL</t>
  </si>
  <si>
    <t>JOELHO, PVC SOLDAVEL, 45 GRAUS, 20 MM, COR MARROM, PARA AGUA FRIA PREDIAL</t>
  </si>
  <si>
    <t>JOELHO PVC, SOLDAVEL, 90 GRAUS, 20 MM, COR MARROM, PARA AGUA FRIA PREDIAL</t>
  </si>
  <si>
    <t>JOELHO PVC, SOLDAVEL, PB, 45 GRAUS, DN 100 MM, PARA ESGOTO PREDIAL</t>
  </si>
  <si>
    <t>JOELHO PVC, SOLDAVEL, PB, 45 GRAUS, DN 40 MM, PARA ESGOTO PREDIAL</t>
  </si>
  <si>
    <t>JOELHO PVC, SOLDAVEL, PB, 45 GRAUS, DN 50 MM, PARA ESGOTO PREDIAL</t>
  </si>
  <si>
    <t>JOELHO PVC, SOLDAVEL, PB, 90 GRAUS, DN 50 MM, PARA ESGOTO PREDIAL</t>
  </si>
  <si>
    <t>JOELHO PVC, SOLDAVEL, BB, 45 GRAUS, DN 40 MM, PARA ESGOTO PREDIAL</t>
  </si>
  <si>
    <t>JOELHO PVC, SOLDAVEL, PB, 90 GRAUS, DN 100 MM, PARA ESGOTO PREDIAL</t>
  </si>
  <si>
    <t>JOELHO PPR, 90 GRAUS, SOLDAVEL, F/F, DN 20 MM, PARA AGUA QUENTE PREDIAL</t>
  </si>
  <si>
    <t>JOELHO PPR 45 GRAUS, SOLDAVEL, F/F, DN 40 MM, PARA AQUA QUENTE E FRIA PREDIAL</t>
  </si>
  <si>
    <t>LAVATORIO / CUBA DE EMBUTIR, OVAL, DE LOUCA BRANCA, SEM LADRAO, DIMENSOES *50 X 35* CM (L X C)</t>
  </si>
  <si>
    <t>LAVATORIO / CUBA DE SOBREPOR, RETANGULAR, DE LOUCA BRANCA, COM LADRAO, DIMENSOES *52 X 45* CM (L X C)</t>
  </si>
  <si>
    <t>LAVATORIO DE LOUCA BRANCA, COM COLUNA, DIMENSOES *44 X 35* CM (L X C)</t>
  </si>
  <si>
    <t>LUVA DE CORRER, PVC, DN 100 MM, PARA ESGOTO PREDIAL</t>
  </si>
  <si>
    <t>LUVA DE CORRER, PVC, DN 75 MM, PARA ESGOTO PREDIAL</t>
  </si>
  <si>
    <t>LUVA SIMPLES, PVC SERIE R, 75 MM, PARA ESGOTO PREDIAL</t>
  </si>
  <si>
    <t>LUVA SIMPLES, PVC, SOLDAVEL, DN 40 MM, SERIE NORMAL, PARA ESGOTO PREDIAL</t>
  </si>
  <si>
    <t>LUVA SOLDAVEL COM ROSCA, PVC, 32 MM X 1", PARA AGUA FRIA PREDIAL</t>
  </si>
  <si>
    <t>LUVA SOLDAVEL COM ROSCA, PVC, 40 MM X 1 1/4", PARA AGUA FRIA PREDIAL</t>
  </si>
  <si>
    <t>LUVA SOLDAVEL COM ROSCA, PVC, 50 MM X 1 1/2", PARA AGUA FRIA PREDIAL</t>
  </si>
  <si>
    <t>LUVA CPVC, SOLDAVEL, 28 MM, PARA AGUA QUENTE PREDIAL</t>
  </si>
  <si>
    <t>LUVA DE CORRER, PVC, DN 50 MM, PARA ESGOTO PREDIAL</t>
  </si>
  <si>
    <t>LUVA SIMPLES, PVC SERIE R, 40 MM, PARA ESGOTO PREDIAL</t>
  </si>
  <si>
    <t>LUVA SIMPLES, PVC SERIE R, 50 MM, PARA ESGOTO PREDIAL</t>
  </si>
  <si>
    <t>LUVA SIMPLES, PVC SERIE R, 100 MM, PARA ESGOTO PREDIAL</t>
  </si>
  <si>
    <t>MASSA PLASTICA PARA MARMORE/GRANITO</t>
  </si>
  <si>
    <t>MICTORIO INDIVIDUAL, SIFONADO, DE LOUCA BRANCA, SEM COMPLEMENTOS</t>
  </si>
  <si>
    <t>MICTORIO INDIVIDUAL, SIFONADO, VALVULA EMBUTIDA, DE LOUCA BRANCA, SEM COMPLEMENTOS - PADRAO ALTO</t>
  </si>
  <si>
    <t>REGISTRO GAVETA COM ACABAMENTO E CANOPLA CROMADOS, SIMPLES, BITOLA 1 " (REF 1509)</t>
  </si>
  <si>
    <t>REGISTRO GAVETA COM ACABAMENTO E CANOPLA CROMADOS, SIMPLES, BITOLA 1 1/2 " (REF 1509)</t>
  </si>
  <si>
    <t>REGISTRO GAVETA COM ACABAMENTO E CANOPLA CROMADOS, SIMPLES, BITOLA 1 1/4 " (REF 1509)</t>
  </si>
  <si>
    <t>REGISTRO GAVETA COM ACABAMENTO E CANOPLA CROMADOS, SIMPLES, BITOLA 3/4 " (REF 1509)</t>
  </si>
  <si>
    <t>SABONETEIRA DE PAREDE EM METAL CROMADO</t>
  </si>
  <si>
    <t>SIFAO EM METAL CROMADO PARA PIA AMERICANA, 1.1/2 X 1.1/2 "</t>
  </si>
  <si>
    <t>SIFAO EM METAL CROMADO PARA PIA AMERICANA, 1.1/2 X 2 "</t>
  </si>
  <si>
    <t>SIFAO EM METAL CROMADO PARA PIA OU LAVATORIO, 1 X 1.1/2 "</t>
  </si>
  <si>
    <t>SIFAO EM METAL CROMADO PARA TANQUE, 1.1/4 X 1.1/2 "</t>
  </si>
  <si>
    <t>SIFAO PLASTICO EXTENSIVEL UNIVERSAL, TIPO COPO</t>
  </si>
  <si>
    <t>SIFAO PLASTICO TIPO COPO PARA PIA AMERICANA 1.1/2 X 1.1/2 "</t>
  </si>
  <si>
    <t>SIFAO PLASTICO TIPO COPO PARA TANQUE, 1.1/4 X 1.1/2 "</t>
  </si>
  <si>
    <t>SILICONE ACETICO USO GERAL INCOLOR 280 G</t>
  </si>
  <si>
    <t>TE SOLDAVEL, PVC, 90 GRAUS, 40 MM, PARA AGUA FRIA PREDIAL (NBR 5648)</t>
  </si>
  <si>
    <t>TE SOLDAVEL, PVC, 90 GRAUS, 60 MM, PARA AGUA FRIA PREDIAL (NBR 5648)</t>
  </si>
  <si>
    <t>TE SOLDAVEL, PVC, 90 GRAUS, 85 MM, PARA AGUA FRIA PREDIAL (NBR 5648)</t>
  </si>
  <si>
    <t>TE SOLDAVEL, PVC, 90 GRAUS,50 MM, PARA AGUA FRIA PREDIAL (NBR 5648)</t>
  </si>
  <si>
    <t>TUBO PVC  SERIE NORMAL, DN 150 MM, PARA ESGOTO  PREDIAL (NBR 5688)</t>
  </si>
  <si>
    <t>TUBO PVC, SERIE R, DN 100 MM, PARA ESGOTO OU AGUAS PLUVIAIS PREDIAL (NBR 5688)</t>
  </si>
  <si>
    <t>TUBO PVC, SERIE R, DN 150 MM, PARA ESGOTO OU AGUAS PLUVIAIS PREDIAL (NBR 5688)</t>
  </si>
  <si>
    <t>TUBO PVC, SOLDAVEL, DE 110 MM, AGUA FRIA (NBR-5648)</t>
  </si>
  <si>
    <t>TUBO PVC, SOLDAVEL, DE 40 MM, AGUA FRIA (NBR-5648)</t>
  </si>
  <si>
    <t>TUBO PVC, SOLDAVEL, DE 50 MM, AGUA FRIA (NBR-5648)</t>
  </si>
  <si>
    <t>TUBO PVC, SOLDAVEL, DE 60 MM, AGUA FRIA (NBR-5648)</t>
  </si>
  <si>
    <t>TUBO PVC, SOLDAVEL, DE 85 MM, AGUA FRIA (NBR-5648)</t>
  </si>
  <si>
    <t>VALVULA DE DESCARGA METALICA, BASE 1 1/2 " E ACABAMENTO METALICO CROMADO</t>
  </si>
  <si>
    <t>VALVULA DE DESCARGA METALICA, BASE 1 1/4 " E ACABAMENTO METALICO CROMADO</t>
  </si>
  <si>
    <t>VALVULA DE ESCOAMENTO PARA TANQUE, EM METAL CROMADO, 1.1/2 ", SEM LADRAO, COM TAMPAO PLASTICO</t>
  </si>
  <si>
    <t>ANEL DE VEDACAO, PVC FLEXIVEL, 100 MM, PARA SAIDA DE BACIA / VASO SANITARIO</t>
  </si>
  <si>
    <t>BUCHA DE REDUCAO DE PVC, SOLDAVEL, CURTA, COM 40 X 32 MM, PARA AGUA FRIA PREDIAL</t>
  </si>
  <si>
    <t>BUCHA DE REDUCAO DE PVC, SOLDAVEL, LONGA, COM 50 X 32 MM, PARA AGUA FRIA PREDIAL</t>
  </si>
  <si>
    <t>CAP PVC, SOLDAVEL, 25 MM, PARA AGUA FRIA PREDIAL</t>
  </si>
  <si>
    <t>CAP PVC, SOLDAVEL, 32 MM, PARA AGUA FRIA PREDIAL</t>
  </si>
  <si>
    <t>CAP PVC, SOLDAVEL, 20 MM, PARA AGUA FRIA PREDIAL</t>
  </si>
  <si>
    <t>CAP PVC, SOLDAVEL, 40 MM, PARA AGUA FRIA PREDIAL</t>
  </si>
  <si>
    <t>CAP PVC, SOLDAVEL, 50 MM, PARA AGUA FRIA PREDIAL</t>
  </si>
  <si>
    <t>CAP PVC, SOLDAVEL, DN 100 MM, SERIE NORMAL, PARA ESGOTO PREDIAL</t>
  </si>
  <si>
    <t>TE PVC, SOLDAVEL, COM ROSCA NA BOLSA CENTRAL, 90 GRAUS, 20 MM X 1/2", PARA AGUA FRIA PREDIAL</t>
  </si>
  <si>
    <t>TE PVC, SOLDAVEL, COM ROSCA NA BOLSA CENTRAL, 90 GRAUS, 25 MM X 1/2", PARA AGUA FRIA PREDIAL</t>
  </si>
  <si>
    <t>UNIAO PVC, SOLDAVEL, 40 MM,  PARA AGUA FRIA PREDIAL</t>
  </si>
  <si>
    <t>UNIAO PVC, SOLDAVEL, 32 MM,  PARA AGUA FRIA PREDIAL</t>
  </si>
  <si>
    <t>UNIAO PVC, SOLDAVEL, 50 MM,  PARA AGUA FRIA PREDIAL</t>
  </si>
  <si>
    <t>UNIAO PVC, SOLDAVEL, 20 MM,  PARA AGUA FRIA PREDIAL</t>
  </si>
  <si>
    <t>UNIAO PVC, SOLDAVEL, 25 MM,  PARA AGUA FRIA PREDIAL</t>
  </si>
  <si>
    <t>CAP PVC, SOLDAVEL, DN 50 MM, SERIE NORMAL, PARA ESGOTO PREDIAL</t>
  </si>
  <si>
    <t>CAP PVC, SOLDAVEL, DN 75 MM, SERIE NORMAL, PARA ESGOTO PREDIAL</t>
  </si>
  <si>
    <t>RALO FOFO SEMIESFERICO, 100 MM, PARA LAJES/ CALHAS</t>
  </si>
  <si>
    <t>JOELHO PVC, SOLDAVEL, PB, 90 GRAUS, DN 40 MM, PARA ESGOTO PREDIAL</t>
  </si>
  <si>
    <t>ADAPTADOR PVC SOLDAVEL, COM FLANGE E ANEL DE VEDACAO, 25 MM X 3/4", PARA CAIXA D'AGUA</t>
  </si>
  <si>
    <t>ADAPTADOR CPVC, SOLDAVEL, 15 MM, PARA AGUA QUENTE</t>
  </si>
  <si>
    <t>DUCHA HIGIENICA PLASTICA COM REGISTRO METALICO 1/2 "</t>
  </si>
  <si>
    <t>Assento para vaso sanitário, almofadado, TPK, ASTRA ou similar</t>
  </si>
  <si>
    <t>REGISTRO PRESSAO COM ACABAMENTO E CANOPLA CROMADA, SIMPLES, BITOLA 3/4 " (REF 1416)</t>
  </si>
  <si>
    <t>TE PVC SOLDAVEL, BBB, 90 GRAUS, DN 40 MM, PARA ESGOTO SECUNDARIO PREDIAL</t>
  </si>
  <si>
    <t>TE SOLDAVEL, PVC, 90 GRAUS, 20 MM, PARA AGUA FRIA PREDIAL (NBR 5648)</t>
  </si>
  <si>
    <t>Bucha redução ferro galvanizado d=4 x 21/2"</t>
  </si>
  <si>
    <t>VALVULA DE RETENCAO DE BRONZE, PE COM CRIVOS, EXTREMIDADE COM ROSCA, DE 2", PARA FUNDO DE POCO</t>
  </si>
  <si>
    <t>BACIA SANITARIA (VASO) CONVENCIONAL, DE LOUCA BRANCA, SIFAO APARENTE, SAIDA VERTICAL (SEM ASSENTO)</t>
  </si>
  <si>
    <t>BACIA SANITARIA (VASO) CONVENCIONAL PARA PCD, SEM FURO FRONTAL, DE LOUCA BRANCA (SEM ASSENTO)</t>
  </si>
  <si>
    <t>CAIXA SIFONADA, PVC, 150 X *185* X 75 MM, COM GRELHA QUADRADA, BRANCA</t>
  </si>
  <si>
    <t>RALO SIFONADO CILINDRICO, PVC, 100 X 40 MM,  COM GRELHA REDONDA BRANCA</t>
  </si>
  <si>
    <t>REGISTRO PRESSAO BRUTO EM LATAO FORJADO, BITOLA 1/2 " (REF 1400)</t>
  </si>
  <si>
    <t>Torneira de mesa com fechamento automático, ref.1173, linha Decamatic Eco, DECA ou similar</t>
  </si>
  <si>
    <t>Torneira (bica) alta segurança (anti-vandalismo), passante 200-300mm, ref: 00359106, Docol ou similar</t>
  </si>
  <si>
    <t>TORNEIRA DE BOIA CONVENCIONAL PARA CAIXA D'AGUA, 2", AGUA FRIA, COM HASTE E TORNEIRA METALICOS E BALAO PLASTICO</t>
  </si>
  <si>
    <t>TORNEIRA METALICA CROMADA, DE MESA/BANCADA, PARA COZINHA, BICA MOVEL, COM AREJADOR, 1/2 " OU 3/4 " (REF 1167 / 1168)</t>
  </si>
  <si>
    <t>TORNEIRA METALICA CROMADA DE PAREDE, PARA COZINHA, BICA MOVEL, COM AREJADOR, 1/2 " OU 3/4 " (REF 1167 / 1168)</t>
  </si>
  <si>
    <t>CAIXA D'AGUA / RESERVATORIO EM POLIESTER REFORCADO COM FIBRA DE VIDRO, 500 LITROS, COM TAMPA</t>
  </si>
  <si>
    <t>TUBO DE DESCARGA, TIPO BENGALA, PARA LIGACAO CAIXA DE DESCARGA - EMBUTIR, PVC, 40 MM X 150 CM</t>
  </si>
  <si>
    <t>Caixa de descarga acoplada com acionamento duo, ref.: CD.21F.17, da Deca ou similar</t>
  </si>
  <si>
    <t>ABRACADEIRA DE NYLON PARA AMARRACAO DE CABOS, COMPRIMENTO DE 390 X *4,6* MM</t>
  </si>
  <si>
    <t>ABRACADEIRA EM ACO PARA AMARRACAO DE ELETRODUTOS, TIPO D, COM 3/4" E PARAFUSO DE FIXACAO</t>
  </si>
  <si>
    <t>ALCA PREFORMADA DE DISTRIBUICAO, EM ACO GALVANIZADO, PARA CABO DE ALUMINIO DIAMETRO 16 A 25 MM</t>
  </si>
  <si>
    <t>ALCA PREFORMADA DE DISTRIBUICAO, EM ACO GALVANIZADO, PARA CONDUTORES DE ALUMINIO AWG 1/0 (CAA 6/1 OU CA 7 FIOS)</t>
  </si>
  <si>
    <t>ALCA PREFORMADA DE DISTRIBUICAO, EM ACO GALVANIZADO, PARA CONDUTORES DE ALUMINIO AWG 2 (CAA 6/1 OU CA 7 FIOS)</t>
  </si>
  <si>
    <t>ALCA PREFORMADA DE SERVICO, EM ACO GALVANIZADO, PARA CONDUTORES DE ALUMINIO AWG 4 (CAA 6/1)</t>
  </si>
  <si>
    <t>ALCA PREFORMADA DE SERVICO, EM ACO GALVANIZADO, PARA CONDUTORES DE ALUMINIO AWG 6 (CAA 6/1)</t>
  </si>
  <si>
    <t>CABO DE COBRE, FLEXIVEL, CLASSE 4 OU 5, ISOLACAO EM PVC/A, ANTICHAMA BWF-B, COBERTURA PVC-ST1, ANTICHAMA BWF-B, 1 CONDUTOR, 0,6/1 KV, SECAO NOMINAL 4 MM2</t>
  </si>
  <si>
    <t>CABO FLEXIVEL PVC 750 V, 2 CONDUTORES DE 1,5 MM2</t>
  </si>
  <si>
    <t>CABO FLEXIVEL PVC 750 V, 2 CONDUTORES DE 6,0 MM2</t>
  </si>
  <si>
    <t>CABO FLEXIVEL PVC 750 V, 3 CONDUTORES DE 1,5 MM2</t>
  </si>
  <si>
    <t>CABO FLEXIVEL PVC 750 V, 3 CONDUTORES DE 6,0 MM2</t>
  </si>
  <si>
    <t>CABO FLEXIVEL PVC 750 V, 4 CONDUTORES DE 1,5 MM2</t>
  </si>
  <si>
    <t>CABO FLEXIVEL PVC 750 V, 4 CONDUTORES DE 6,0 MM2</t>
  </si>
  <si>
    <t>CABO MULTIPOLAR DE COBRE, FLEXIVEL, CLASSE 4 OU 5, ISOLACAO EM HEPR, COBERTURA EM PVC-ST2, ANTICHAMA BWF-B, 0,6/1 KV, 3 CONDUTORES DE 10 MM2</t>
  </si>
  <si>
    <t>CABO MULTIPOLAR DE COBRE, FLEXIVEL, CLASSE 4 OU 5, ISOLACAO EM HEPR, COBERTURA EM PVC-ST2, ANTICHAMA BWF-B, 0,6/1 KV, 3 CONDUTORES DE 120 MM2</t>
  </si>
  <si>
    <t>CABO MULTIPOLAR DE COBRE, FLEXIVEL, CLASSE 4 OU 5, ISOLACAO EM HEPR, COBERTURA EM PVC-ST2, ANTICHAMA BWF-B, 0,6/1 KV, 3 CONDUTORES DE 16 MM2</t>
  </si>
  <si>
    <t>CABO MULTIPOLAR DE COBRE, FLEXIVEL, CLASSE 4 OU 5, ISOLACAO EM HEPR, COBERTURA EM PVC-ST2, ANTICHAMA BWF-B, 0,6/1 KV, 3 CONDUTORES DE 25 MM2</t>
  </si>
  <si>
    <t>CABO MULTIPOLAR DE COBRE, FLEXIVEL, CLASSE 4 OU 5, ISOLACAO EM HEPR, COBERTURA EM PVC-ST2, ANTICHAMA BWF-B, 0,6/1 KV, 3 CONDUTORES DE 35 MM2</t>
  </si>
  <si>
    <t>CABO MULTIPOLAR DE COBRE, FLEXIVEL, CLASSE 4 OU 5, ISOLACAO EM HEPR, COBERTURA EM PVC-ST2, ANTICHAMA BWF-B, 0,6/1 KV, 3 CONDUTORES DE 4 MM2</t>
  </si>
  <si>
    <t>CABO MULTIPOLAR DE COBRE, FLEXIVEL, CLASSE 4 OU 5, ISOLACAO EM HEPR, COBERTURA EM PVC-ST2, ANTICHAMA BWF-B, 0,6/1 KV, 3 CONDUTORES DE 50 MM2</t>
  </si>
  <si>
    <t>CABO MULTIPOLAR DE COBRE, FLEXIVEL, CLASSE 4 OU 5, ISOLACAO EM HEPR, COBERTURA EM PVC-ST2, ANTICHAMA BWF-B, 0,6/1 KV, 3 CONDUTORES DE 70 MM2</t>
  </si>
  <si>
    <t>CABO MULTIPOLAR DE COBRE, FLEXIVEL, CLASSE 4 OU 5, ISOLACAO EM HEPR, COBERTURA EM PVC-ST2, ANTICHAMA BWF-B, 0,6/1 KV, 3 CONDUTORES DE 95 MM2</t>
  </si>
  <si>
    <t>CABO DE COBRE, FLEXIVEL, CLASSE 4 OU 5, ISOLACAO EM PVC/A, ANTICHAMA BWF-B, 1 CONDUTOR, 450/750 V, SECAO NOMINAL 25 MM2</t>
  </si>
  <si>
    <t>Canaleta plastica 20 x 10mm, com divisória ( ref.308 01, Pial Legrand ou similar)</t>
  </si>
  <si>
    <t>Canaleta plástica 25 x 25mm, Linha Dexson, Schneider ou similar</t>
  </si>
  <si>
    <t>CANTONEIRA EM ALUMINIO, ABAS IGUAIS, LARGURA DE 50,80 MM (2"), ESPESSURA DE 6,35 MM (1/4") E PESO LINEAR DE APROXIMADAMENTE 1,630 KG/M</t>
  </si>
  <si>
    <t>CAIXA DE PASSAGEM, EM PVC, DE 4" X 2", PARA ELETRODUTO FLEXIVEL CORRUGADO</t>
  </si>
  <si>
    <t>CAIXA DE PASSAGEM ELETRICA DE PAREDE, DE EMBUTIR, EM PVC, COM TAMPA APARAFUSADA, DIMENSOES 200 X 200 X *90* MM</t>
  </si>
  <si>
    <t>CONDULETE DE ALUMINIO TIPO X, PARA ELETRODUTO ROSCAVEL DE 3/4", COM TAMPA CEGA</t>
  </si>
  <si>
    <t>CONDULETE DE ALUMINIO TIPO C, PARA ELETRODUTO ROSCAVEL DE 3/4", COM TAMPA CEGA</t>
  </si>
  <si>
    <t>CONDULETE EM PVC, TIPO "B", SEM TAMPA, DE 1/2" OU 3/4"</t>
  </si>
  <si>
    <t>CONDULETE EM PVC, TIPO "LB", SEM TAMPA, DE 1/2" OU 3/4"</t>
  </si>
  <si>
    <t>CONECTOR DE ALUMINIO TIPO PRENSA CABO, BITOLA 1 1/2", PARA CABOS DE DIAMETRO DE 37 A 40 MM</t>
  </si>
  <si>
    <t>CONECTOR DE ALUMINIO TIPO PRENSA CABO, BITOLA 1 1/4", PARA CABOS DE DIAMETRO DE 31 A 34 MM</t>
  </si>
  <si>
    <t>CONECTOR DE ALUMINIO TIPO PRENSA CABO, BITOLA 1", PARA CABOS DE DIAMETRO DE 22,5 A 25 MM</t>
  </si>
  <si>
    <t>CONECTOR DE ALUMINIO TIPO PRENSA CABO, BITOLA 1/2", PARA CABOS DE DIAMETRO DE 12,5 A 15 MM</t>
  </si>
  <si>
    <t>CONECTOR DE ALUMINIO TIPO PRENSA CABO, BITOLA 2", PARA CABOS DE DIAMETRO DE 47,5 A 50 MM</t>
  </si>
  <si>
    <t>CONECTOR DE ALUMINIO TIPO PRENSA CABO, BITOLA 3/4", PARA CABOS DE DIAMETRO DE 17,5 A 20 MM</t>
  </si>
  <si>
    <t>CONECTOR METALICO TIPO PARAFUSO FENDIDO (SPLIT BOLT), COM SEPARADOR DE CABOS BIMETALICOS, PARA CABOS ATE 25 MM2</t>
  </si>
  <si>
    <t>CONECTOR METALICO TIPO PARAFUSO FENDIDO (SPLIT BOLT), COM SEPARADOR DE CABOS BIMETALICOS, PARA CABOS ATE 50 MM2</t>
  </si>
  <si>
    <t>CONECTOR METALICO TIPO PARAFUSO FENDIDO (SPLIT BOLT), PARA CABOS ATE 120 MM2</t>
  </si>
  <si>
    <t>CONECTOR METALICO TIPO PARAFUSO FENDIDO (SPLIT BOLT), PARA CABOS ATE 150 MM2</t>
  </si>
  <si>
    <t>CONECTOR METALICO TIPO PARAFUSO FENDIDO (SPLIT BOLT), PARA CABOS ATE 16 MM2</t>
  </si>
  <si>
    <t>CONECTOR METALICO TIPO PARAFUSO FENDIDO (SPLIT BOLT), PARA CABOS ATE 185 MM2</t>
  </si>
  <si>
    <t>CONECTOR METALICO TIPO PARAFUSO FENDIDO (SPLIT BOLT), PARA CABOS ATE 25 MM2</t>
  </si>
  <si>
    <t>CONECTOR METALICO TIPO PARAFUSO FENDIDO (SPLIT BOLT), PARA CABOS ATE 35 MM2</t>
  </si>
  <si>
    <t>CONECTOR METALICO TIPO PARAFUSO FENDIDO (SPLIT BOLT), PARA CABOS ATE 50 MM2</t>
  </si>
  <si>
    <t>CONECTOR METALICO TIPO PARAFUSO FENDIDO (SPLIT BOLT), PARA CABOS ATE 6 MM2</t>
  </si>
  <si>
    <t>CONECTOR METALICO TIPO PARAFUSO FENDIDO (SPLIT BOLT), PARA CABOS ATE 70 MM2</t>
  </si>
  <si>
    <t>CONECTOR METALICO TIPO PARAFUSO FENDIDO (SPLIT BOLT), PARA CABOS ATE 95 MM2</t>
  </si>
  <si>
    <t>CONECTOR RETO DE ALUMINIO PARA ELETRODUTO DE 1 1/2", PARA ADAPTAR ENTRADA DE ELETRODUTO METALICO FLEXIVEL EM QUADROS</t>
  </si>
  <si>
    <t>CONECTOR RETO DE ALUMINIO PARA ELETRODUTO DE 1 1/4", PARA ADAPTAR ENTRADA DE ELETRODUTO METALICO FLEXIVEL EM QUADROS</t>
  </si>
  <si>
    <t>CONECTOR RETO DE ALUMINIO PARA ELETRODUTO DE 1", PARA ADAPTAR ENTRADA DE ELETRODUTO METALICO FLEXIVEL EM QUADROS</t>
  </si>
  <si>
    <t>CONECTOR RETO DE ALUMINIO PARA ELETRODUTO DE 1/2", PARA ADAPTAR ENTRADA DE ELETRODUTO METALICO FLEXIVEL EM QUADROS</t>
  </si>
  <si>
    <t>CONECTOR RETO DE ALUMINIO PARA ELETRODUTO DE 2 1/2", PARA ADAPTAR ENTRADA DE ELETRODUTO METALICO FLEXIVEL EM QUADROS</t>
  </si>
  <si>
    <t>CONECTOR RETO DE ALUMINIO PARA ELETRODUTO DE 2", PARA ADAPTAR ENTRADA DE ELETRODUTO METALICO FLEXIVEL EM QUADROS</t>
  </si>
  <si>
    <t>CONECTOR RETO DE ALUMINIO PARA ELETRODUTO DE 3", PARA ADAPTAR ENTRADA DE ELETRODUTO METALICO FLEXIVEL EM QUADROS</t>
  </si>
  <si>
    <t>CONECTOR RETO DE ALUMINIO PARA ELETRODUTO DE 3/4", PARA ADAPTAR ENTRADA DE ELETRODUTO METALICO FLEXIVEL EM QUADROS</t>
  </si>
  <si>
    <t>CONECTOR RETO DE ALUMINIO PARA ELETRODUTO DE 4", PARA ADAPTAR ENTRADA DE ELETRODUTO METALICO FLEXIVEL EM QUADROS</t>
  </si>
  <si>
    <t>DISPOSITIVO DR, 2 POLOS, SENSIBILIDADE DE 30 MA, CORRENTE DE 25 A, TIPO AC</t>
  </si>
  <si>
    <t>DISPOSITIVO DR, 2 POLOS, SENSIBILIDADE DE 30 MA, CORRENTE DE 40 A, TIPO AC</t>
  </si>
  <si>
    <t>ELETRODUTO PVC FLEXIVEL CORRUGADO, COR AMARELA, DE 25 MM</t>
  </si>
  <si>
    <t>ELETRODUTO DE PVC RIGIDO ROSCAVEL DE 4 ", SEM LUVA</t>
  </si>
  <si>
    <t>ELETRODUTO PVC FLEXIVEL CORRUGADO, REFORCADO, COR LARANJA, DE 20 MM, PARA LAJES E PISOS</t>
  </si>
  <si>
    <t>ELETRODUTO PVC FLEXIVEL CORRUGADO, REFORCADO, COR LARANJA, DE 25 MM, PARA LAJES E PISOS</t>
  </si>
  <si>
    <t>FIO DE COBRE, SOLIDO, CLASSE 1, ISOLACAO EM PVC/A, ANTICHAMA BWF-B, 450/750V, SECAO NOMINAL 1,5 MM2</t>
  </si>
  <si>
    <t>FIO DE COBRE, SOLIDO, CLASSE 1, ISOLACAO EM PVC/A, ANTICHAMA BWF-B, 450/750V, SECAO NOMINAL 10 MM2</t>
  </si>
  <si>
    <t>FIO DE COBRE, SOLIDO, CLASSE 1, ISOLACAO EM PVC/A, ANTICHAMA BWF-B, 450/750V, SECAO NOMINAL 2,5 MM2</t>
  </si>
  <si>
    <t>FIO DE COBRE, SOLIDO, CLASSE 1, ISOLACAO EM PVC/A, ANTICHAMA BWF-B, 450/750V, SECAO NOMINAL 4 MM2</t>
  </si>
  <si>
    <t>FIO DE COBRE, SOLIDO, CLASSE 1, ISOLACAO EM PVC/A, ANTICHAMA BWF-B, 450/750V, SECAO NOMINAL 6 MM2</t>
  </si>
  <si>
    <t>INTERRUPTOR BIPOLAR SIMPLES 10 A, 250 V (APENAS MODULO)</t>
  </si>
  <si>
    <t>INTERRUPTOR INTERMEDIARIO 10 A, 250 V (APENAS MODULO)</t>
  </si>
  <si>
    <t>INTERRUPTOR INTERMEDIARIO 10A, 250V, CONJUNTO MONTADO PARA EMBUTIR 4" X 2" (PLACA + SUPORTE + MODULO)</t>
  </si>
  <si>
    <t>INTERRUPTOR PARALELO 10A, 250V (APENAS MODULO)</t>
  </si>
  <si>
    <t>INTERRUPTOR PARALELO 10A, 250V, CONJUNTO MONTADO PARA EMBUTIR 4" X 2" (PLACA + SUPORTE + MODULO)</t>
  </si>
  <si>
    <t>INTERRUPTOR SIMPLES + INTERRUPTOR PARALELO + TOMADA 2P+T 10A, 250V, CONJUNTO MONTADO PARA EMBUTIR 4" X 2" (PLACA + SUPORTE + MODULOS)</t>
  </si>
  <si>
    <t>INTERRUPTOR SIMPLES + INTERRUPTOR PARALELO 10A, 250V, CONJUNTO MONTADO PARA EMBUTIR 4" X 2" (PLACA + SUPORTE + MODULOS)</t>
  </si>
  <si>
    <t>INTERRUPTOR SIMPLES + TOMADA 2P+T 10A, 250V, CONJUNTO MONTADO PARA EMBUTIR 4" X 2" (PLACA + SUPORTE + MODULOS)</t>
  </si>
  <si>
    <t>INTERRUPTOR SIMPLES 10A, 250V (APENAS MODULO)</t>
  </si>
  <si>
    <t>INTERRUPTOR SIMPLES 10A, 250V, CONJUNTO MONTADO PARA EMBUTIR 4" X 2" (PLACA + SUPORTE + MODULO)</t>
  </si>
  <si>
    <t>INTERRUPTOR SIMPLES 10A, 250V, CONJUNTO MONTADO PARA SOBREPOR 4" X 2" (CAIXA + MODULO)</t>
  </si>
  <si>
    <t>INTERRUPTORES PARALELOS (2 MODULOS) + TOMADA 2P+T 10A, 250V, CONJUNTO MONTADO PARA EMBUTIR 4" X 2" (PLACA + SUPORTE + MODULOS)</t>
  </si>
  <si>
    <t>INTERRUPTORES PARALELOS (2 MODULOS) 10A, 250V, CONJUNTO MONTADO PARA EMBUTIR 4" X 2" (PLACA + SUPORTE + MODULOS)</t>
  </si>
  <si>
    <t>INTERRUPTORES PARALELOS (3 MODULOS) 10A, 250V, CONJUNTO MONTADO PARA EMBUTIR 4" X 2" (PLACA + SUPORTE + MODULO)</t>
  </si>
  <si>
    <t>INTERRUPTORES SIMPLES (2 MODULOS) + 1 INTERRUPTOR PARALELO 10A, 250V, CONJUNTO MONTADO PARA EMBUTIR 4" X 2" (PLACA + SUPORTE + MODULOS)</t>
  </si>
  <si>
    <t>INTERRUPTORES SIMPLES (2 MODULOS) + TOMADA 2P+T 10A, 250V, CONJUNTO MONTADO PARA EMBUTIR 4" X 2" (PLACA + SUPORTE + MODULOS)</t>
  </si>
  <si>
    <t>INTERRUPTORES SIMPLES (2 MODULOS) 10A, 250V, CONJUNTO MONTADO PARA EMBUTIR 4" X 2" (PLACA + SUPORTE + MODULOS)</t>
  </si>
  <si>
    <t>Lâmpada mista 160 w x 220 v</t>
  </si>
  <si>
    <t>Lâmpada mista 250 w x 127 v</t>
  </si>
  <si>
    <t>Lâmpada mista 500 w x 127 v</t>
  </si>
  <si>
    <t>LAMPADA FLUORESCENTE COMPACTA 2U/3U BRANCA 9/10 W, BASE E27 (127/220 V)</t>
  </si>
  <si>
    <t>LAMPADA FLUORESCENTE COMPACTA BRANCA 135 W, BASE E40 (127/220 V)</t>
  </si>
  <si>
    <t>LAMPADA FLUORESCENTE TUBULAR T10, DE 20 OU 40 W, BIVOLT</t>
  </si>
  <si>
    <t>LAMPADA FLUORESCENTE TUBULAR T8 DE 16/18 W, BIVOLT</t>
  </si>
  <si>
    <t>Lâmpada PAR 30 Led 15w bivolt branca</t>
  </si>
  <si>
    <t>Lâmpada led 15w de potência, luz branca Autovolt, marca Glight  ou similar</t>
  </si>
  <si>
    <t>Lâmpada led 50w de potência, luz branca bivolt, marca LLum  ou similar</t>
  </si>
  <si>
    <t>LUMINARIA ABERTA P/ ILUMINACAO PUBLICA, TIPO X-57 PETERCO OU EQUIV</t>
  </si>
  <si>
    <t>LUMINARIA ARANDELA TIPO MEIA-LUA COM VIDRO FOSCO *30 X 15* CM, PARA 1 LAMPADA, BASE E27, POTENCIA MAXIMA 40/60 W (NAO INCLUI LAMPADA)</t>
  </si>
  <si>
    <t>LUMINARIA DE EMBUTIR EM CHAPA DE ACO PARA 2 LAMPADAS FLUORESCENTES DE 14 W COM REFLETOR E ALETAS EM ALUMINIO, COMPLETA (INCLUI REATOR E LAMPADAS)</t>
  </si>
  <si>
    <t>LUMINARIA DE EMBUTIR EM CHAPA DE ACO PARA 4 LAMPADAS FLUORESCENTES DE 14 W *60 X 60 CM* ALETADA (NAO INCLUI REATOR E LAMPADAS)</t>
  </si>
  <si>
    <t>LUMINARIA DE SOBREPOR EM CHAPA DE ACO COM ALETAS PLASTICAS, PARA 1 LAMPADA, BASE E27, POTENCIA MAXIMA 40/60 W (NAO INCLUI LAMPADA)</t>
  </si>
  <si>
    <t>LUMINARIA DE SOBREPOR EM CHAPA DE ACO COM ALETAS PLASTICAS, PARA 2 LAMPADAS, BASE E27, POTENCIA MAXIMA 40/60 W (NAO INCLUI LAMPADAS)</t>
  </si>
  <si>
    <t>LUMINARIA DE SOBREPOR EM CHAPA DE ACO PARA 1 LAMPADA FLUORESCENTE DE *18* W, ALETADA, COMPLETA (LAMPADA E REATOR INCLUSOS)</t>
  </si>
  <si>
    <t>LUMINARIA DE SOBREPOR EM CHAPA DE ACO PARA 1 LAMPADA FLUORESCENTE DE *18* W, PERFIL COMERCIAL (NAO INCLUI REATOR E LAMPADA)</t>
  </si>
  <si>
    <t>LUMINARIA DE SOBREPOR EM CHAPA DE ACO PARA 1 LAMPADA FLUORESCENTE DE *36* W, ALETADA, COMPLETA (LAMPADA E REATOR INCLUSOS)</t>
  </si>
  <si>
    <t>LUMINARIA DE SOBREPOR EM CHAPA DE ACO PARA 1 LAMPADA FLUORESCENTE DE *36* W, PERFIL COMERCIAL (NAO INCLUI REATOR E LAMPADA)</t>
  </si>
  <si>
    <t>LUMINARIA DE SOBREPOR EM CHAPA DE ACO PARA 2 LAMPADAS FLUORESCENTES DE *18* W, ALETADA, COMPLETA (LAMPADAS E REATOR INCLUSOS)</t>
  </si>
  <si>
    <t>LUMINARIA DE SOBREPOR EM CHAPA DE ACO PARA 2 LAMPADAS FLUORESCENTES DE *18* W, PERFIL COMERCIAL (NAO INCLUI REATOR E LAMPADAS)</t>
  </si>
  <si>
    <t>LUMINARIA DE SOBREPOR EM CHAPA DE ACO PARA 2 LAMPADAS FLUORESCENTES DE *36* W, ALETADA, COMPLETA (LAMPADAS E REATOR INCLUSOS)</t>
  </si>
  <si>
    <t>LUMINARIA DE SOBREPOR EM CHAPA DE ACO PARA 2 LAMPADAS FLUORESCENTES DE *36* W, PERFIL COMERCIAL (NAO INCLUI REATOR E LAMPADAS)</t>
  </si>
  <si>
    <t>LUMINARIA LED REFLETOR RETANGULAR BIVOLT, LUZ BRANCA, 10 W</t>
  </si>
  <si>
    <t>LUMINARIA PLAFON REDONDO COM VIDRO FOSCO DIAMETRO *25* CM, PARA 1 LAMPADA, BASE E27, POTENCIA MAXIMA 40/60 W (NAO INCLUI LAMPADA)</t>
  </si>
  <si>
    <t>LUMINARIA PLAFON REDONDO COM VIDRO FOSCO DIAMETRO *30* CM, PARA 2 LAMPADAS, BASE E27, POTENCIA MAXIMA 40/60 W (NAO INCLUI LAMPADAS)</t>
  </si>
  <si>
    <t>LUMINARIA SPOT DE SOBREPOR EM ALUMINIO COM ALETA PLASTICA PARA 1 LAMPADA, BASE E27, POTENCIA MAXIMA 40/60 W (NAO INCLUI LAMPADA)</t>
  </si>
  <si>
    <t>LUMINARIA SPOT DE SOBREPOR EM ALUMINIO COM ALETA PLASTICA PARA 2 LAMPADAS, BASE E27, POTENCIA MAXIMA 40/60 W (NAO INCLUI LAMPADA)</t>
  </si>
  <si>
    <t>LUMINARIA TIPO TARTARUGA PARA AREA EXTERNA EM ALUMINIO, COM GRADE, PARA 1 LAMPADA, BASE E27, POTENCIA MAXIMA 40/60 W (NAO INCLUI LAMPADA)</t>
  </si>
  <si>
    <t>REATOR ELETRONICO BIVOLT PARA 1 LAMPADA FLUORESCENTE DE 18/20 W</t>
  </si>
  <si>
    <t>REATOR ELETRONICO BIVOLT PARA 1 LAMPADA FLUORESCENTE DE 36/40 W</t>
  </si>
  <si>
    <t>REATOR ELETRONICO BIVOLT PARA 2 LAMPADAS FLUORESCENTES DE 14 W</t>
  </si>
  <si>
    <t>REATOR INTERNO/INTEGRADO PARA LAMPADA VAPOR METALICO 400 W, ALTO FATOR DE POTENCIA</t>
  </si>
  <si>
    <t>REATOR P/ 1 LAMPADA VAPOR DE MERCURIO 125W USO EXT</t>
  </si>
  <si>
    <t>REATOR P/ 1 LAMPADA VAPOR DE MERCURIO 250W USO EXT</t>
  </si>
  <si>
    <t>REATOR P/ 1 LAMPADA VAPOR DE MERCURIO 400W USO EXT</t>
  </si>
  <si>
    <t>REATOR P/ LAMPADA VAPOR DE SODIO 250W USO EXT</t>
  </si>
  <si>
    <t>TOMADA 2P+T 20A 250V, CONJUNTO MONTADO PARA EMBUTIR 4" X 2" (PLACA + SUPORTE + MODULO)</t>
  </si>
  <si>
    <t>Tomada 2p + t, ABNT, de sobrepor, 20A, sistema X</t>
  </si>
  <si>
    <t>TOMADA RJ45, 8 FIOS, CAT 5E, CONJUNTO MONTADO PARA EMBUTIR 4" X 2" (PLACA + SUPORTE + MODULO)</t>
  </si>
  <si>
    <t>TOMADA RJ45, 8 FIOS, CAT 5E (APENAS MODULO)</t>
  </si>
  <si>
    <t>Luminária Painel Led embutir 18w quadrada, 6000k  da G-light ou similar</t>
  </si>
  <si>
    <t>Quadro de comando para 2 bombas 7,5 cv, trifásica, 220 volts, com chave seletora, acionamento manual/automático, relé de sobrecarga e contatora</t>
  </si>
  <si>
    <t>Caixa de passagem 30x30cm, em chapa de aço galvanizado p/eletrica</t>
  </si>
  <si>
    <t>Chave liga-desliga 3x30a</t>
  </si>
  <si>
    <t>Eletrocalha metálica perfurada 75 x 50 x 3000 mm (ref. vl 3.01 75/50 ge valemam ou similar)</t>
  </si>
  <si>
    <t>CABO DE COBRE NU 50 MM2 MEIO-DURO</t>
  </si>
  <si>
    <t>CABO DE COBRE, FLEXIVEL, CLASSE 4 OU 5, ISOLACAO EM PVC/A, ANTICHAMA BWF-B, 1 CONDUTOR, 450/750 V, SECAO NOMINAL 16 MM2</t>
  </si>
  <si>
    <t>CABO DE COBRE, FLEXIVEL, CLASSE 4 OU 5, ISOLACAO EM PVC/A, ANTICHAMA BWF-B, COBERTURA PVC-ST1, ANTICHAMA BWF-B, 1 CONDUTOR, 0,6/1 KV, SECAO NOMINAL 1,5 MM2</t>
  </si>
  <si>
    <t>CONECTOR METALICO TIPO PARAFUSO FENDIDO (SPLIT BOLT), COM SEPARADOR DE CABOS BIMETALICOS, PARA CABOS ATE 70 MM2</t>
  </si>
  <si>
    <t>CURVA 90 GRAUS, LONGA, DE PVC RIGIDO ROSCAVEL, DE 4", PARA ELETRODUTO</t>
  </si>
  <si>
    <t>CURVA 90 GRAUS, LONGA, DE PVC RIGIDO ROSCAVEL, DE 3/4", PARA ELETRODUTO</t>
  </si>
  <si>
    <t>CURVA 90 GRAUS, LONGA, DE PVC RIGIDO ROSCAVEL, DE 1", PARA ELETRODUTO</t>
  </si>
  <si>
    <t>CURVA 180 GRAUS, DE PVC RIGIDO ROSCAVEL, DE 3/4", PARA ELETRODUTO</t>
  </si>
  <si>
    <t>LUVA EM PVC RIGIDO ROSCAVEL, DE 3/4", PARA ELETRODUTO</t>
  </si>
  <si>
    <t>LUVA EM PVC RIGIDO ROSCAVEL, DE 4", PARA ELETRODUTO</t>
  </si>
  <si>
    <t>CAIXA DE LUZ "4 X 2" EM ACO ESMALTADA</t>
  </si>
  <si>
    <t>CURVA 90 GRAUS, PARA ELETRODUTO, EM ACO GALVANIZADO ELETROLITICO, DIAMETRO DE 25 MM (1")</t>
  </si>
  <si>
    <t>Lâmpada vapor metálico, azul, de 400W</t>
  </si>
  <si>
    <t>TAMPA CEGA EM PVC PARA CONDULETE 4 X 2"</t>
  </si>
  <si>
    <t>TAMPA PARA CONDULETE, EM PVC, PARA TOMADA HEXAGONAL</t>
  </si>
  <si>
    <t>ESPELHO / PLACA DE 3 POSTOS 4" X 2", PARA INSTALACAO DE TOMADAS E INTERRUPTORES</t>
  </si>
  <si>
    <t>SUPORTE DE FIXACAO PARA ESPELHO / PLACA 4" X 2", PARA 3 MODULOS, PARA INSTALACAO DE TOMADAS E INTERRUPTORES (SOMENTE SUPORTE)</t>
  </si>
  <si>
    <t>Conector de medição em bronze c/4 parafusos p/cabos de cobre 16-70mm² ref.TEL-560 (pára-raio)</t>
  </si>
  <si>
    <t>Reator para lâmpada vapor metálico, com ignitor, Helfort/Philips ou similar, 1 x 400w, 220v, AFP, uso interno, p/ lâmpada Osram REREAT01175 ou similar</t>
  </si>
  <si>
    <t>Fixador tipo Ômega em cobre, l=15mm, c/furos d=5,5mm e trava p/cabo de 35mm², ref:TEL-833 ou similar (p/SPDA)</t>
  </si>
  <si>
    <t>Soquete ou bocal de louça E40</t>
  </si>
  <si>
    <t>SOQUETE DE PORCELANA BASE E27, FIXO DE TETO, PARA LAMPADAS</t>
  </si>
  <si>
    <t>SOQUETE DE PORCELANA BASE E27, PARA USO AO TEMPO, PARA LAMPADAS</t>
  </si>
  <si>
    <t>DISJUNTOR TERMOMAGNETICO PARA TRILHO DIN (IEC), TRIPOLAR, 63 A</t>
  </si>
  <si>
    <t>SENSOR DE PRESENCA BIVOLT DE PAREDE COM FOTOCELULA PARA QUALQUER TIPO DE LAMPADA POTENCIA MAXIMA *1000* W, USO INTERNO</t>
  </si>
  <si>
    <t>Compressor Rotação Fixa split 12.000 Btu's - R22</t>
  </si>
  <si>
    <t>und.</t>
  </si>
  <si>
    <t>Compressor Rotação Fixa split 18.000 Btu's - R22</t>
  </si>
  <si>
    <t>Compressor Rotação Fixa split 18.000 Btu's - R410</t>
  </si>
  <si>
    <t>Compressor Rotação Fixa split 24.000 btu's - R22</t>
  </si>
  <si>
    <t>Compressor Rotação Fixa split 30.000 btu's - R22</t>
  </si>
  <si>
    <t>Compressor Rotação Fixa split 30.000 btu's - R410</t>
  </si>
  <si>
    <t>Compressor Rotação Fixa split 48.000 Btu's - R22</t>
  </si>
  <si>
    <t>Compressor Rotação Fixa split 48.000 Btu's - R410</t>
  </si>
  <si>
    <t>Compressor Rotação Fixa split 9.000 Btu's - R22</t>
  </si>
  <si>
    <t>Exaustor Inovare Branco 220V Qualitas 150mm</t>
  </si>
  <si>
    <t>Correia Perfil V A-32</t>
  </si>
  <si>
    <t>Correia Perfil V A0055</t>
  </si>
  <si>
    <t>Correia Perfil V C 112 3T</t>
  </si>
  <si>
    <t>Correia Perfil V C 128 3T</t>
  </si>
  <si>
    <t>Correia Perfil V C 225 3T</t>
  </si>
  <si>
    <t>Correia Perfil V Power SPAN B-42</t>
  </si>
  <si>
    <t>Correia Perfil V Power SPAN B-49</t>
  </si>
  <si>
    <t>Correia Perfil V Power SPAN B-52</t>
  </si>
  <si>
    <t>Correia Perfil V Power SPAN B-54</t>
  </si>
  <si>
    <t>Correia Perfil V Power SPAN B-64</t>
  </si>
  <si>
    <t>Correia Perfil V Power SPAN-B41</t>
  </si>
  <si>
    <t>Correia Perfil V Power SPAN-B53</t>
  </si>
  <si>
    <t>GásAC Botija R134a 13.60kg</t>
  </si>
  <si>
    <t>GásAC Botija R22 13.6kg</t>
  </si>
  <si>
    <t>MANOMETRO COM CAIXA EM ACO PINTADO, ESCALA *10* KGF/CM2 (*10* BAR), DIAMETRO NOMINAL DE 100 MM, CONEXAO DE 1/2"</t>
  </si>
  <si>
    <t>Termometro capela reto conexão 1/2'' BSP escala 0 a 50 oC</t>
  </si>
  <si>
    <t>TUBO ACO GALVANIZADO COM COSTURA, CLASSE MEDIA, DN 3/4", E = *2,65* MM, PESO *1,58* KG/M (NBR 5580)</t>
  </si>
  <si>
    <t>TUBO ACO GALVANIZADO COM COSTURA, CLASSE MEDIA, DN 4", E = 4,50* MM, PESO 12,10* KG/M (NBR 5580)</t>
  </si>
  <si>
    <t>Tubo Cobre Capilar 0.50 Rolo 3m</t>
  </si>
  <si>
    <t>TUBO DE COBRE FLEXIVEL, D = 1/2 ", E = 0,79 MM, PARA AR- CONDICIONADO/ INSTALACOES GAS RESIDENCIAIS E COMERCIAIS</t>
  </si>
  <si>
    <t>TUBO DE COBRE FLEXIVEL, D = 1/4 ", E = 0,79 MM, PARA AR- CONDICIONADO/ INSTALACOES GAS RESIDENCIAIS E COMERCIAIS</t>
  </si>
  <si>
    <t>TUBO DE COBRE FLEXIVEL, D = 3/16 ", E = 0,79 MM, PARA AR- CONDICIONADO/ INSTALACOES GAS RESIDENCIAIS E COMERCIAIS</t>
  </si>
  <si>
    <t>TUBO DE COBRE FLEXIVEL, D = 3/4 ", E = 0,79 MM, PARA AR- CONDICIONADO/ INSTALACOES GAS RESIDENCIAIS E COMERCIAIS</t>
  </si>
  <si>
    <t>TUBO DE COBRE FLEXIVEL, D = 3/8 ", E = 0,79 MM, PARA AR- CONDICIONADO/ INSTALACOES GAS RESIDENCIAIS E COMERCIAIS</t>
  </si>
  <si>
    <t>TUBO DE COBRE FLEXIVEL, D = 5/16 ", E = 0,79 MM, PARA AR- CONDICIONADO/ INSTALACOES GAS RESIDENCIAIS E COMERCIAIS</t>
  </si>
  <si>
    <t>TUBO DE COBRE FLEXIVEL, D = 5/8 ", E = 0,79 MM, PARA AR- CONDICIONADO/ INSTALACOES GAS RESIDENCIAIS E COMERCIAIS</t>
  </si>
  <si>
    <t>Rolamento 6209</t>
  </si>
  <si>
    <t>Rolamento 6307 zz p bomba 4 CV</t>
  </si>
  <si>
    <t>ABRAÇADEIRA DE NYLON 50 cm</t>
  </si>
  <si>
    <t>ABRACADEIRA DE NYLON PARA AMARRACAO DE CABOS, COMPRIMENTO DE 150 X *3,6* MM</t>
  </si>
  <si>
    <t>ABRACADEIRA DE NYLON PARA AMARRACAO DE CABOS, COMPRIMENTO DE 200 X *4,6* MM</t>
  </si>
  <si>
    <t>ADESIVO Cola para Isolante Térmico (Mod. Ref. ARMAFLEX 520S)</t>
  </si>
  <si>
    <t>CANTONEIRA ACO ABAS IGUAIS (QUALQUER BITOLA), ESPESSURA ENTRE 1/8" E 1/4"</t>
  </si>
  <si>
    <t>Detergente limpa metal tipo Thilex, Solupan, Metasil ou similar</t>
  </si>
  <si>
    <t>Esmalte Sintético Verde Folha 3,6L</t>
  </si>
  <si>
    <t>ESTOPA</t>
  </si>
  <si>
    <t>Fita Asfaltica aluminizada Viaflex 20CMx10MT</t>
  </si>
  <si>
    <t>Fita sem adesivo PVC 100mmx10m para Tubo esponjoso</t>
  </si>
  <si>
    <t>FITA VEDA ROSCA EM ROLOS DE 18 MM X 25 M (L X C)</t>
  </si>
  <si>
    <t>Lixa em folha para parede ou madeira número 100</t>
  </si>
  <si>
    <t>Lixa em folha para parede ou madeira número 80</t>
  </si>
  <si>
    <t>Lixa Ferro 060</t>
  </si>
  <si>
    <t>LUVA DE FERRO GALVANIZADO, COM ROSCA BSP, DE 1/2"</t>
  </si>
  <si>
    <t>LUVA DE REDUCAO DE FERRO GALVANIZADO, COM ROSCA BSP MACHO/FEMEA, DE 3/4" X 1/2"</t>
  </si>
  <si>
    <t>Mangueira Cristal 1/2 x 1,5mm Para Dreno Split</t>
  </si>
  <si>
    <t>NIPLE DE FERRO GALVANIZADO, COM ROSCA BSP, DE 1/2"</t>
  </si>
  <si>
    <t>PARAFUSO ZINCADO, SEXTAVADO, COM ROSCA INTEIRA, DIAMETRO 5/8", COMPRIMENTO 2 1/4"</t>
  </si>
  <si>
    <t>Pilha alcalina AA</t>
  </si>
  <si>
    <t>Pilha Alcalina Palito AAA</t>
  </si>
  <si>
    <t>PORCA ZINCADA, SEXTAVADA, DIAMETRO 5/16"</t>
  </si>
  <si>
    <t>PU para construção cinza ultraflex</t>
  </si>
  <si>
    <t>Rolo de fita p isolamento térmico tipo Silvertape 45mmx25m</t>
  </si>
  <si>
    <t>SOLVENTE DILUENTE A BASE DE AGUARRAS</t>
  </si>
  <si>
    <t>TELA EM METAL PARA ESTUQUE (DEPLOYE)</t>
  </si>
  <si>
    <t>M2</t>
  </si>
  <si>
    <t>Thinner Acabamento 2002 - 5L</t>
  </si>
  <si>
    <t>VEU POLIESTER</t>
  </si>
  <si>
    <t>Zarcão 3,6L</t>
  </si>
  <si>
    <t>ACETILENO (RECARGA PARA CILINDRO DE CONJUNTO OXICORTE GRANDE)</t>
  </si>
  <si>
    <t>GásAC Split MAP Refil Para Macarico Gas Map Pro 400gr</t>
  </si>
  <si>
    <t>OXIGENIO, RECARGA PARA CILINDRO DE CONJUNTO OXICORTE GRANDE</t>
  </si>
  <si>
    <t>M3</t>
  </si>
  <si>
    <t>SOLDA EM VARETA FOSCOPER, D = *2,5* MMX COMPRIMENTO 500 MM</t>
  </si>
  <si>
    <t>Capacitor Split Partida 1,5 MFD 450V</t>
  </si>
  <si>
    <t>Capacitor Split Partida 2,0 MFD 380 V TML</t>
  </si>
  <si>
    <t>Capacitor Split Partida 20 MF 380V - Terminal</t>
  </si>
  <si>
    <t>Capacitor Split Partida 25 MFD 380/400V TML (WEG)</t>
  </si>
  <si>
    <t>Capacitor Split Partida 3,0 MFD 380V</t>
  </si>
  <si>
    <t>Capacitor Split Partida 30 MFD 380V TML</t>
  </si>
  <si>
    <t>Capacitor Split Partida 35 MFD 380V TML (WEG)</t>
  </si>
  <si>
    <t>Capacitor Split Partida 40 MFD 380V TML</t>
  </si>
  <si>
    <t>Capacitor Split Partida 45 MFD 380V TML</t>
  </si>
  <si>
    <t>Capacitor Split Partida 5,0 MFD 380V TML</t>
  </si>
  <si>
    <t>Adesivo Instantâneo Tek Bond 50g</t>
  </si>
  <si>
    <t>GRAXA LUBRIFICANTE SABÃO DE CÁLCIO CONSISTÊNCIA 2</t>
  </si>
  <si>
    <t>Lubrificante Spray - 200g/300 ml</t>
  </si>
  <si>
    <t>Óleo lubrificante para Compressor AW 150</t>
  </si>
  <si>
    <t xml:space="preserve">OLEO LUBRIFICANTE PARA MOTORES DE EQUIPAMENTOS PESADOS 15W40 </t>
  </si>
  <si>
    <t>Vaselina Solida 90g worker</t>
  </si>
  <si>
    <t>ADITIVO PARA LIQUIDO REFRIGERANTE 20 LITROS Base Orgânica</t>
  </si>
  <si>
    <t>EXTINTOR DE INCENDIO PORTATIL COM CARGA DE AGUA PRESSURIZADA DE 10 L, CLASSE A</t>
  </si>
  <si>
    <t>EXTINTOR DE INCENDIO PORTATIL COM CARGA DE GAS CARBONICO CO2 DE 4 KG, CLASSE BC</t>
  </si>
  <si>
    <t>EXTINTOR DE INCENDIO PORTATIL COM CARGA DE GAS CARBONICO CO2 DE 6 KG, CLASSE BC</t>
  </si>
  <si>
    <t>EXTINTOR DE INCENDIO PORTATIL COM CARGA DE PO QUIMICO SECO (PQS) DE 12 KG, CLASSE BC</t>
  </si>
  <si>
    <t>EXTINTOR DE INCENDIO PORTATIL COM CARGA DE PO QUIMICO SECO (PQS) DE 4 KG, CLASSE BC</t>
  </si>
  <si>
    <t>EXTINTOR DE INCENDIO PORTATIL COM CARGA DE PO QUIMICO SECO (PQS) DE 6 KG, CLASSE BC</t>
  </si>
  <si>
    <t>EXTINTOR DE INCENDIO PORTATIL COM CARGA DE PO QUIMICO SECO (PQS) DE 8 KG, CLASSE BC</t>
  </si>
  <si>
    <t>CABO BLINDADO PARA DETECTOR DE INCÊNDIO 2X1,0MM VERMELHO 600V</t>
  </si>
  <si>
    <t>Extintor Difusor - CO2 06 Kg</t>
  </si>
  <si>
    <t>Extintor Recarga - PQS 04 Kg ABC</t>
  </si>
  <si>
    <t>Extintor Recarga - CO2 10 Kg</t>
  </si>
  <si>
    <t>Extintor Recarga - CO2 12 Kg</t>
  </si>
  <si>
    <t>Extintor Recarga - PQS 20 Kg ABC</t>
  </si>
  <si>
    <t>Extintor Recarga - CO2 25 Kg</t>
  </si>
  <si>
    <t>Extintor Recarga - PQS 50 Kg ABC</t>
  </si>
  <si>
    <t>Extintor Recarga - PQS 06 Kg ABC</t>
  </si>
  <si>
    <t>Extintor Recarga - PQS 12 Kg ABC</t>
  </si>
  <si>
    <t>Extintor Recarga - Ap 10 Lt</t>
  </si>
  <si>
    <t>Extintor Recarga - CO2 06 Kg Incêndio</t>
  </si>
  <si>
    <t>Extintor Recarga - PQS 08 Kg BC</t>
  </si>
  <si>
    <t>Extintor Recarga - PQS 12 Kg BC</t>
  </si>
  <si>
    <t>Extintor Recarga - PQS 20 Kg BC</t>
  </si>
  <si>
    <t>Extintor Recarga - PQS 08 Kg ABC</t>
  </si>
  <si>
    <t>Extintor Recarga - PQS 50 Kg BC</t>
  </si>
  <si>
    <t>Extintor Recarga - PQS 04 Kg BC</t>
  </si>
  <si>
    <t>Extintor Recarga - PQS 06 Kg BC</t>
  </si>
  <si>
    <t>Extintor Teste Hidrostático - PQS 06 Kg ABC</t>
  </si>
  <si>
    <t>Extintor Teste Hidrostático - Ap 10 L</t>
  </si>
  <si>
    <t>Extintor Teste Hidrostático - CO2 06 Kg</t>
  </si>
  <si>
    <t>Extintor Teste Hidrostático - CO2 10kg</t>
  </si>
  <si>
    <t>Extintor Teste Hidrostático - PQS 04 Kg BC</t>
  </si>
  <si>
    <t>Extintor Teste Hidrostático - PQS 06 Kg BC</t>
  </si>
  <si>
    <t>Extintor Teste Hidrostático - PQS 12kg (ABC)</t>
  </si>
  <si>
    <t>Extintor Teste Hidrostático - PQS 12kg (BC)</t>
  </si>
  <si>
    <t>Extintor Teste Hidrostático - PQS 20 Kg BC</t>
  </si>
  <si>
    <t>Extintor Teste Hidrostático - CO2 25 Kg</t>
  </si>
  <si>
    <t>Extintor Teste Hidrostático - PQS 50 Kg ABC</t>
  </si>
  <si>
    <t>Extintor Teste Hidrostático - PQS 50 Kg BC</t>
  </si>
  <si>
    <t>Extintor Teste Hidrostático - PQS 08 Kg BC</t>
  </si>
  <si>
    <t>Mangueira para extintor - Alta Pressão - CO2 06 Kg</t>
  </si>
  <si>
    <t>ARGAMASSA COLANTE TIPO AC III</t>
  </si>
  <si>
    <t>SPS</t>
  </si>
  <si>
    <t>QUANT. POSTOS</t>
  </si>
  <si>
    <t>CAOP</t>
  </si>
  <si>
    <t>SERVIÇO DE MANUTENÇÃO DO SISTEMA DE CLIMATIZAÇÃO.  INCLUSO REVISÃO PROGRAMADA, ATENDIMENTOS EMERGENCIAIS E SERVIÇO DE DIAGNOSE.</t>
  </si>
  <si>
    <t>SERVIÇO DE MANUTENÇÃO DO GMGs (GRUPO MOTOR GERADOR).  INCLUSO REVISÃO PROGRAMADA, ATENDIMENTOS EMERGENCIAIS E SERVIÇO DE DIAGNOSE.</t>
  </si>
  <si>
    <t>Serviços de análise e tratamento químico das águas do sistema das centrais de ar condicionado.</t>
  </si>
  <si>
    <t>Serviços de análise e da qualidade do ar.</t>
  </si>
  <si>
    <t>Mão de obra permanente:
Engenheiro 
Engenheiro Jr
Encarregado de turma (especializado)
Técnico de Segurança
Técnico de Redes
Técnico em Edificações 
Técnico em CFTV e Controle de Acesso
Técnico em Refrigeração
Técnico de sistemas eletrônicos e automatizados
Mecânico de Refrigeração
Eletricista
Eletricista Plantonista Diurno
Eletricista Plantonista Noturno
Bombeiro Hidráulico
Marceneiro
Pintor
Serralheiro
Pedreiro
Ajudante Geral de manutenção e Reparos 
* Valores mensais c/ BDI</t>
  </si>
  <si>
    <t>Provisão de hora extra
* Valores mensais c/ BDI</t>
  </si>
  <si>
    <t>TORNEIRA DE BOIA VAZAO TOTAL PARA CAIXA D'AGUA, AGUA FRIA, BITOLA 1", COM HASTE E TORNEIRA METALICOS E BALAO PLASTICO</t>
  </si>
  <si>
    <t>TORNEIRA DE BOIA VAZAO TOTAL PARA CAIXA D'AGUA, AGUA FRIA, BITOLA 3/4", COM HASTE E TORNEIRA METALICOS E BALAO PLASTICO</t>
  </si>
  <si>
    <t>CONE+C848:C1040CTOR DE ALUMINIO TIPO PRENSA CABO, BITOLA 3/8", PARA CABOS DE DIAMETRO DE 9 A 10 MM</t>
  </si>
  <si>
    <t>total</t>
  </si>
  <si>
    <t xml:space="preserve">ANEXO VI – PEÇAS E MATERIAIS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</si>
</sst>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.5"/>
      <color theme="1"/>
      <name val="Arial"/>
      <family val="2"/>
    </font>
    <font>
      <sz val="9.5"/>
      <color theme="1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9.5"/>
      <color rgb="FFFF0000"/>
      <name val="Arial"/>
      <family val="2"/>
    </font>
    <font>
      <sz val="9.5"/>
      <name val="Arial"/>
      <family val="2"/>
    </font>
    <font>
      <sz val="11"/>
      <name val="Arial"/>
      <family val="1"/>
    </font>
    <font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7F3DF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6" fillId="0" borderId="0"/>
    <xf numFmtId="0" fontId="17" fillId="0" borderId="0"/>
  </cellStyleXfs>
  <cellXfs count="136">
    <xf numFmtId="0" fontId="0" fillId="0" borderId="0" xfId="0"/>
    <xf numFmtId="0" fontId="5" fillId="0" borderId="4" xfId="0" applyFont="1" applyBorder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44" fontId="8" fillId="0" borderId="4" xfId="2" applyFont="1" applyBorder="1" applyAlignment="1">
      <alignment horizontal="center" vertical="center" wrapText="1"/>
    </xf>
    <xf numFmtId="44" fontId="5" fillId="0" borderId="4" xfId="2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wrapText="1"/>
    </xf>
    <xf numFmtId="0" fontId="8" fillId="0" borderId="6" xfId="0" applyFont="1" applyBorder="1" applyAlignment="1">
      <alignment horizontal="center" vertical="center" wrapText="1"/>
    </xf>
    <xf numFmtId="44" fontId="8" fillId="0" borderId="6" xfId="2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8" fillId="0" borderId="4" xfId="0" quotePrefix="1" applyFont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wrapText="1"/>
    </xf>
    <xf numFmtId="0" fontId="6" fillId="0" borderId="9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wrapText="1"/>
    </xf>
    <xf numFmtId="0" fontId="5" fillId="0" borderId="15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4" fontId="10" fillId="0" borderId="7" xfId="2" applyFont="1" applyFill="1" applyBorder="1" applyAlignment="1">
      <alignment wrapText="1"/>
    </xf>
    <xf numFmtId="44" fontId="4" fillId="0" borderId="7" xfId="2" applyFont="1" applyFill="1" applyBorder="1" applyAlignment="1">
      <alignment wrapText="1"/>
    </xf>
    <xf numFmtId="0" fontId="7" fillId="0" borderId="0" xfId="0" applyFont="1" applyAlignment="1">
      <alignment horizontal="center" wrapText="1"/>
    </xf>
    <xf numFmtId="44" fontId="4" fillId="0" borderId="0" xfId="2" applyFont="1" applyFill="1" applyBorder="1" applyAlignment="1">
      <alignment wrapText="1"/>
    </xf>
    <xf numFmtId="43" fontId="10" fillId="0" borderId="7" xfId="1" applyFont="1" applyFill="1" applyBorder="1" applyAlignment="1">
      <alignment wrapText="1"/>
    </xf>
    <xf numFmtId="10" fontId="10" fillId="0" borderId="0" xfId="3" applyNumberFormat="1" applyFont="1" applyFill="1" applyBorder="1" applyAlignment="1">
      <alignment wrapText="1"/>
    </xf>
    <xf numFmtId="165" fontId="0" fillId="0" borderId="0" xfId="0" applyNumberFormat="1"/>
    <xf numFmtId="10" fontId="10" fillId="0" borderId="7" xfId="3" applyNumberFormat="1" applyFont="1" applyFill="1" applyBorder="1" applyAlignment="1">
      <alignment wrapText="1"/>
    </xf>
    <xf numFmtId="44" fontId="2" fillId="0" borderId="7" xfId="0" applyNumberFormat="1" applyFont="1" applyBorder="1"/>
    <xf numFmtId="0" fontId="0" fillId="0" borderId="0" xfId="0" applyAlignment="1">
      <alignment horizontal="left" wrapText="1"/>
    </xf>
    <xf numFmtId="44" fontId="2" fillId="0" borderId="0" xfId="0" applyNumberFormat="1" applyFont="1"/>
    <xf numFmtId="43" fontId="2" fillId="0" borderId="7" xfId="1" applyFont="1" applyBorder="1"/>
    <xf numFmtId="10" fontId="7" fillId="2" borderId="20" xfId="3" applyNumberFormat="1" applyFont="1" applyFill="1" applyBorder="1" applyAlignment="1">
      <alignment horizontal="center" vertical="center" wrapText="1"/>
    </xf>
    <xf numFmtId="10" fontId="3" fillId="2" borderId="21" xfId="3" applyNumberFormat="1" applyFont="1" applyFill="1" applyBorder="1" applyAlignment="1">
      <alignment horizontal="center" vertical="center" wrapText="1"/>
    </xf>
    <xf numFmtId="10" fontId="5" fillId="0" borderId="5" xfId="3" applyNumberFormat="1" applyFont="1" applyBorder="1" applyAlignment="1">
      <alignment horizontal="center" vertical="center" wrapText="1"/>
    </xf>
    <xf numFmtId="10" fontId="5" fillId="2" borderId="4" xfId="3" applyNumberFormat="1" applyFont="1" applyFill="1" applyBorder="1" applyAlignment="1">
      <alignment horizontal="center" vertical="center" wrapText="1"/>
    </xf>
    <xf numFmtId="10" fontId="5" fillId="0" borderId="4" xfId="3" applyNumberFormat="1" applyFont="1" applyBorder="1" applyAlignment="1">
      <alignment horizontal="center" vertical="center" wrapText="1"/>
    </xf>
    <xf numFmtId="10" fontId="8" fillId="0" borderId="4" xfId="3" applyNumberFormat="1" applyFont="1" applyBorder="1" applyAlignment="1">
      <alignment horizontal="center" vertical="center" wrapText="1"/>
    </xf>
    <xf numFmtId="10" fontId="8" fillId="0" borderId="4" xfId="3" quotePrefix="1" applyNumberFormat="1" applyFont="1" applyBorder="1" applyAlignment="1">
      <alignment horizontal="center" vertical="center" wrapText="1"/>
    </xf>
    <xf numFmtId="10" fontId="5" fillId="3" borderId="4" xfId="3" applyNumberFormat="1" applyFont="1" applyFill="1" applyBorder="1" applyAlignment="1">
      <alignment horizontal="center" vertical="center" wrapText="1"/>
    </xf>
    <xf numFmtId="10" fontId="0" fillId="0" borderId="0" xfId="3" applyNumberFormat="1" applyFont="1"/>
    <xf numFmtId="0" fontId="11" fillId="5" borderId="22" xfId="0" applyFont="1" applyFill="1" applyBorder="1" applyAlignment="1">
      <alignment horizontal="right" vertical="top" wrapText="1"/>
    </xf>
    <xf numFmtId="0" fontId="12" fillId="6" borderId="22" xfId="0" applyFont="1" applyFill="1" applyBorder="1" applyAlignment="1">
      <alignment horizontal="left" vertical="top" wrapText="1"/>
    </xf>
    <xf numFmtId="0" fontId="12" fillId="6" borderId="22" xfId="0" applyFont="1" applyFill="1" applyBorder="1" applyAlignment="1">
      <alignment horizontal="right" vertical="top" wrapText="1"/>
    </xf>
    <xf numFmtId="4" fontId="12" fillId="6" borderId="22" xfId="0" applyNumberFormat="1" applyFont="1" applyFill="1" applyBorder="1" applyAlignment="1">
      <alignment horizontal="right" vertical="top" wrapText="1"/>
    </xf>
    <xf numFmtId="0" fontId="13" fillId="7" borderId="22" xfId="0" applyFont="1" applyFill="1" applyBorder="1" applyAlignment="1">
      <alignment horizontal="left" vertical="top" wrapText="1"/>
    </xf>
    <xf numFmtId="0" fontId="13" fillId="7" borderId="22" xfId="0" applyFont="1" applyFill="1" applyBorder="1" applyAlignment="1">
      <alignment horizontal="right" vertical="top" wrapText="1"/>
    </xf>
    <xf numFmtId="0" fontId="13" fillId="7" borderId="22" xfId="0" applyFont="1" applyFill="1" applyBorder="1" applyAlignment="1">
      <alignment horizontal="center" vertical="top" wrapText="1"/>
    </xf>
    <xf numFmtId="4" fontId="13" fillId="7" borderId="22" xfId="0" applyNumberFormat="1" applyFont="1" applyFill="1" applyBorder="1" applyAlignment="1">
      <alignment horizontal="right" vertical="top" wrapText="1"/>
    </xf>
    <xf numFmtId="44" fontId="8" fillId="8" borderId="6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14" fillId="0" borderId="4" xfId="0" applyFont="1" applyBorder="1" applyAlignment="1">
      <alignment wrapText="1"/>
    </xf>
    <xf numFmtId="0" fontId="14" fillId="0" borderId="4" xfId="0" applyFont="1" applyBorder="1" applyAlignment="1">
      <alignment horizontal="center" vertical="center" wrapText="1"/>
    </xf>
    <xf numFmtId="44" fontId="14" fillId="0" borderId="4" xfId="2" applyFont="1" applyBorder="1" applyAlignment="1">
      <alignment horizontal="center" vertical="center" wrapText="1"/>
    </xf>
    <xf numFmtId="10" fontId="14" fillId="0" borderId="4" xfId="3" applyNumberFormat="1" applyFont="1" applyBorder="1" applyAlignment="1">
      <alignment horizontal="center" vertical="center" wrapText="1"/>
    </xf>
    <xf numFmtId="44" fontId="14" fillId="0" borderId="6" xfId="2" applyFont="1" applyBorder="1" applyAlignment="1">
      <alignment horizontal="center" vertical="center" wrapText="1"/>
    </xf>
    <xf numFmtId="0" fontId="15" fillId="0" borderId="4" xfId="0" applyFont="1" applyBorder="1" applyAlignment="1">
      <alignment wrapText="1"/>
    </xf>
    <xf numFmtId="0" fontId="15" fillId="0" borderId="4" xfId="0" applyFont="1" applyBorder="1" applyAlignment="1">
      <alignment horizontal="center" vertical="center" wrapText="1"/>
    </xf>
    <xf numFmtId="44" fontId="15" fillId="0" borderId="4" xfId="2" applyFont="1" applyBorder="1" applyAlignment="1">
      <alignment horizontal="center" vertical="center" wrapText="1"/>
    </xf>
    <xf numFmtId="10" fontId="15" fillId="0" borderId="4" xfId="3" applyNumberFormat="1" applyFont="1" applyBorder="1" applyAlignment="1">
      <alignment horizontal="center" vertical="center" wrapText="1"/>
    </xf>
    <xf numFmtId="44" fontId="15" fillId="0" borderId="6" xfId="2" applyFont="1" applyBorder="1" applyAlignment="1">
      <alignment horizontal="center" vertical="center" wrapText="1"/>
    </xf>
    <xf numFmtId="0" fontId="0" fillId="0" borderId="0" xfId="0" applyAlignment="1">
      <alignment wrapText="1"/>
    </xf>
    <xf numFmtId="14" fontId="0" fillId="0" borderId="0" xfId="0" applyNumberFormat="1"/>
    <xf numFmtId="43" fontId="0" fillId="0" borderId="0" xfId="1" applyFont="1"/>
    <xf numFmtId="17" fontId="0" fillId="0" borderId="0" xfId="0" applyNumberFormat="1"/>
    <xf numFmtId="43" fontId="0" fillId="0" borderId="0" xfId="0" applyNumberFormat="1"/>
    <xf numFmtId="0" fontId="7" fillId="0" borderId="23" xfId="0" applyFont="1" applyBorder="1" applyAlignment="1">
      <alignment wrapText="1"/>
    </xf>
    <xf numFmtId="0" fontId="5" fillId="0" borderId="23" xfId="0" applyFont="1" applyBorder="1" applyAlignment="1">
      <alignment horizontal="center" vertical="center" wrapText="1"/>
    </xf>
    <xf numFmtId="10" fontId="5" fillId="0" borderId="23" xfId="3" applyNumberFormat="1" applyFont="1" applyBorder="1" applyAlignment="1">
      <alignment horizontal="center" vertical="center" wrapText="1"/>
    </xf>
    <xf numFmtId="0" fontId="8" fillId="0" borderId="24" xfId="0" applyFont="1" applyBorder="1" applyAlignment="1">
      <alignment wrapText="1"/>
    </xf>
    <xf numFmtId="0" fontId="8" fillId="0" borderId="24" xfId="0" applyFont="1" applyBorder="1" applyAlignment="1">
      <alignment horizontal="center" vertical="center" wrapText="1"/>
    </xf>
    <xf numFmtId="44" fontId="8" fillId="0" borderId="24" xfId="2" applyFont="1" applyBorder="1" applyAlignment="1">
      <alignment horizontal="center" vertical="center" wrapText="1"/>
    </xf>
    <xf numFmtId="10" fontId="8" fillId="0" borderId="5" xfId="3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44" fontId="8" fillId="0" borderId="7" xfId="2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7" xfId="3" applyNumberFormat="1" applyFont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16" fillId="0" borderId="0" xfId="5"/>
    <xf numFmtId="4" fontId="16" fillId="0" borderId="0" xfId="5" applyNumberFormat="1"/>
    <xf numFmtId="4" fontId="12" fillId="6" borderId="22" xfId="5" applyNumberFormat="1" applyFont="1" applyFill="1" applyBorder="1" applyAlignment="1">
      <alignment horizontal="right" vertical="top" wrapText="1"/>
    </xf>
    <xf numFmtId="0" fontId="12" fillId="6" borderId="22" xfId="5" applyFont="1" applyFill="1" applyBorder="1" applyAlignment="1">
      <alignment horizontal="left" vertical="top" wrapText="1"/>
    </xf>
    <xf numFmtId="0" fontId="12" fillId="6" borderId="22" xfId="5" applyFont="1" applyFill="1" applyBorder="1" applyAlignment="1">
      <alignment horizontal="right" vertical="top" wrapText="1"/>
    </xf>
    <xf numFmtId="0" fontId="11" fillId="5" borderId="22" xfId="5" applyFont="1" applyFill="1" applyBorder="1" applyAlignment="1">
      <alignment horizontal="right" vertical="top" wrapText="1"/>
    </xf>
    <xf numFmtId="0" fontId="13" fillId="8" borderId="22" xfId="5" applyFont="1" applyFill="1" applyBorder="1" applyAlignment="1">
      <alignment horizontal="left" vertical="top" wrapText="1"/>
    </xf>
    <xf numFmtId="0" fontId="13" fillId="8" borderId="22" xfId="5" applyFont="1" applyFill="1" applyBorder="1" applyAlignment="1">
      <alignment horizontal="right" vertical="top" wrapText="1"/>
    </xf>
    <xf numFmtId="0" fontId="13" fillId="8" borderId="22" xfId="5" applyFont="1" applyFill="1" applyBorder="1" applyAlignment="1">
      <alignment horizontal="center" vertical="top" wrapText="1"/>
    </xf>
    <xf numFmtId="4" fontId="13" fillId="8" borderId="22" xfId="5" applyNumberFormat="1" applyFont="1" applyFill="1" applyBorder="1" applyAlignment="1">
      <alignment horizontal="right" vertical="top" wrapText="1"/>
    </xf>
    <xf numFmtId="0" fontId="13" fillId="8" borderId="22" xfId="0" applyFont="1" applyFill="1" applyBorder="1" applyAlignment="1">
      <alignment horizontal="right" vertical="top" wrapText="1"/>
    </xf>
    <xf numFmtId="0" fontId="13" fillId="8" borderId="22" xfId="0" applyFont="1" applyFill="1" applyBorder="1" applyAlignment="1">
      <alignment horizontal="left" vertical="top" wrapText="1"/>
    </xf>
    <xf numFmtId="0" fontId="13" fillId="8" borderId="22" xfId="0" applyFont="1" applyFill="1" applyBorder="1" applyAlignment="1">
      <alignment horizontal="center" vertical="top" wrapText="1"/>
    </xf>
    <xf numFmtId="4" fontId="13" fillId="8" borderId="22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/>
    <xf numFmtId="43" fontId="10" fillId="8" borderId="7" xfId="1" applyFont="1" applyFill="1" applyBorder="1" applyAlignment="1">
      <alignment wrapText="1"/>
    </xf>
    <xf numFmtId="0" fontId="8" fillId="0" borderId="4" xfId="0" applyFont="1" applyBorder="1" applyAlignment="1">
      <alignment horizontal="left" vertical="top" wrapText="1"/>
    </xf>
    <xf numFmtId="4" fontId="2" fillId="0" borderId="0" xfId="0" applyNumberFormat="1" applyFont="1"/>
    <xf numFmtId="0" fontId="7" fillId="3" borderId="1" xfId="0" applyFont="1" applyFill="1" applyBorder="1" applyAlignment="1">
      <alignment wrapText="1"/>
    </xf>
    <xf numFmtId="0" fontId="7" fillId="3" borderId="2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3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7" fillId="4" borderId="17" xfId="0" applyFont="1" applyFill="1" applyBorder="1" applyAlignment="1">
      <alignment horizontal="center" wrapText="1"/>
    </xf>
    <xf numFmtId="0" fontId="7" fillId="4" borderId="18" xfId="0" applyFont="1" applyFill="1" applyBorder="1" applyAlignment="1">
      <alignment horizontal="center" wrapText="1"/>
    </xf>
    <xf numFmtId="0" fontId="7" fillId="4" borderId="19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5" borderId="22" xfId="0" applyFont="1" applyFill="1" applyBorder="1" applyAlignment="1">
      <alignment horizontal="right" vertical="top" wrapText="1"/>
    </xf>
    <xf numFmtId="0" fontId="11" fillId="5" borderId="22" xfId="0" applyFont="1" applyFill="1" applyBorder="1" applyAlignment="1">
      <alignment horizontal="left" vertical="top" wrapText="1"/>
    </xf>
    <xf numFmtId="0" fontId="11" fillId="5" borderId="22" xfId="0" applyFont="1" applyFill="1" applyBorder="1" applyAlignment="1">
      <alignment horizontal="center" vertical="top" wrapText="1"/>
    </xf>
    <xf numFmtId="0" fontId="11" fillId="5" borderId="0" xfId="5" applyFont="1" applyFill="1" applyAlignment="1">
      <alignment horizontal="center" wrapText="1"/>
    </xf>
    <xf numFmtId="0" fontId="16" fillId="0" borderId="0" xfId="5"/>
    <xf numFmtId="0" fontId="11" fillId="5" borderId="22" xfId="5" applyFont="1" applyFill="1" applyBorder="1" applyAlignment="1">
      <alignment horizontal="left" vertical="top" wrapText="1"/>
    </xf>
    <xf numFmtId="0" fontId="11" fillId="5" borderId="22" xfId="5" applyFont="1" applyFill="1" applyBorder="1" applyAlignment="1">
      <alignment horizontal="right" vertical="top" wrapText="1"/>
    </xf>
    <xf numFmtId="0" fontId="11" fillId="5" borderId="22" xfId="5" applyFont="1" applyFill="1" applyBorder="1" applyAlignment="1">
      <alignment horizontal="center" vertical="top" wrapText="1"/>
    </xf>
  </cellXfs>
  <cellStyles count="7">
    <cellStyle name="Moeda" xfId="2" builtinId="4"/>
    <cellStyle name="Moeda 8" xfId="4" xr:uid="{1DF57602-804E-4FF1-8BD8-8EF04D0CA339}"/>
    <cellStyle name="Normal" xfId="0" builtinId="0"/>
    <cellStyle name="Normal 2" xfId="5" xr:uid="{71AAC543-9814-4144-8FC6-0859D62D9DC0}"/>
    <cellStyle name="Normal 2 3" xfId="6" xr:uid="{B45E5188-9EF5-4B5A-A6B2-814BA8310ADC}"/>
    <cellStyle name="Porcentagem" xfId="3" builtinId="5"/>
    <cellStyle name="Vírgula" xfId="1" builtinId="3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app.orcafascio.com/banco/sinapi/insumos/6623e22344df991e7d909423" TargetMode="External"/><Relationship Id="rId2" Type="http://schemas.openxmlformats.org/officeDocument/2006/relationships/hyperlink" Target="https://app.orcafascio.com/banco/sinapi/insumos/6623e22344df991e7d909422" TargetMode="External"/><Relationship Id="rId1" Type="http://schemas.openxmlformats.org/officeDocument/2006/relationships/hyperlink" Target="https://app.orcafascio.com/banco/sinapi/insumos/6623e22244df991e7d9092e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app.orcafascio.com/banco/sinapi/insumos/6623e22344df991e7d90942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6FB69-4805-48FC-9143-1D543036ECA7}">
  <dimension ref="A1:L40"/>
  <sheetViews>
    <sheetView tabSelected="1" topLeftCell="A16" zoomScale="70" zoomScaleNormal="70" workbookViewId="0">
      <selection activeCell="J31" sqref="J31"/>
    </sheetView>
  </sheetViews>
  <sheetFormatPr defaultRowHeight="14.4" x14ac:dyDescent="0.3"/>
  <cols>
    <col min="2" max="2" width="58.44140625" customWidth="1"/>
    <col min="5" max="5" width="15.109375" customWidth="1"/>
    <col min="6" max="6" width="19.88671875" customWidth="1"/>
    <col min="7" max="7" width="15.109375" style="49" customWidth="1"/>
    <col min="8" max="8" width="17.88671875" customWidth="1"/>
    <col min="10" max="10" width="17.109375" customWidth="1"/>
    <col min="12" max="12" width="35.5546875" customWidth="1"/>
  </cols>
  <sheetData>
    <row r="1" spans="1:12" x14ac:dyDescent="0.3">
      <c r="A1" s="110" t="s">
        <v>0</v>
      </c>
      <c r="B1" s="110"/>
      <c r="C1" s="110"/>
      <c r="D1" s="110"/>
      <c r="E1" s="110"/>
      <c r="F1" s="110"/>
      <c r="G1" s="110"/>
      <c r="H1" s="110"/>
    </row>
    <row r="2" spans="1:12" ht="25.5" customHeight="1" x14ac:dyDescent="0.3">
      <c r="A2" s="111" t="s">
        <v>1</v>
      </c>
      <c r="B2" s="20" t="s">
        <v>2</v>
      </c>
      <c r="C2" s="21" t="s">
        <v>2</v>
      </c>
      <c r="D2" s="21" t="s">
        <v>2</v>
      </c>
      <c r="E2" s="22" t="s">
        <v>3</v>
      </c>
      <c r="F2" s="22" t="s">
        <v>3</v>
      </c>
      <c r="G2" s="41" t="s">
        <v>4</v>
      </c>
      <c r="H2" s="114" t="s">
        <v>5</v>
      </c>
    </row>
    <row r="3" spans="1:12" x14ac:dyDescent="0.3">
      <c r="A3" s="112"/>
      <c r="B3" s="23" t="s">
        <v>6</v>
      </c>
      <c r="C3" s="23" t="s">
        <v>7</v>
      </c>
      <c r="D3" s="23" t="s">
        <v>8</v>
      </c>
      <c r="E3" s="2"/>
      <c r="F3" s="2"/>
      <c r="G3" s="42"/>
      <c r="H3" s="115"/>
    </row>
    <row r="4" spans="1:12" x14ac:dyDescent="0.3">
      <c r="A4" s="113"/>
      <c r="B4" s="24"/>
      <c r="C4" s="25"/>
      <c r="D4" s="25"/>
      <c r="E4" s="26" t="s">
        <v>9</v>
      </c>
      <c r="F4" s="26" t="s">
        <v>10</v>
      </c>
      <c r="G4" s="42" t="s">
        <v>11</v>
      </c>
      <c r="H4" s="27" t="s">
        <v>12</v>
      </c>
    </row>
    <row r="5" spans="1:12" x14ac:dyDescent="0.3">
      <c r="A5" s="15" t="s">
        <v>2</v>
      </c>
      <c r="B5" s="15" t="s">
        <v>2</v>
      </c>
      <c r="C5" s="16" t="s">
        <v>2</v>
      </c>
      <c r="D5" s="16" t="s">
        <v>2</v>
      </c>
      <c r="E5" s="16" t="s">
        <v>2</v>
      </c>
      <c r="F5" s="16" t="s">
        <v>2</v>
      </c>
      <c r="G5" s="43"/>
      <c r="H5" s="16" t="s">
        <v>2</v>
      </c>
    </row>
    <row r="6" spans="1:12" x14ac:dyDescent="0.3">
      <c r="A6" s="4">
        <v>1</v>
      </c>
      <c r="B6" s="4" t="s">
        <v>13</v>
      </c>
      <c r="C6" s="5" t="s">
        <v>2</v>
      </c>
      <c r="D6" s="5" t="s">
        <v>2</v>
      </c>
      <c r="E6" s="5" t="s">
        <v>2</v>
      </c>
      <c r="F6" s="5" t="s">
        <v>2</v>
      </c>
      <c r="G6" s="44"/>
      <c r="H6" s="5" t="s">
        <v>2</v>
      </c>
    </row>
    <row r="7" spans="1:12" x14ac:dyDescent="0.3">
      <c r="A7" s="1" t="s">
        <v>2</v>
      </c>
      <c r="B7" s="1" t="s">
        <v>2</v>
      </c>
      <c r="C7" s="3" t="s">
        <v>2</v>
      </c>
      <c r="D7" s="3" t="s">
        <v>2</v>
      </c>
      <c r="E7" s="3" t="s">
        <v>2</v>
      </c>
      <c r="F7" s="3" t="s">
        <v>2</v>
      </c>
      <c r="G7" s="45"/>
      <c r="H7" s="3" t="s">
        <v>2</v>
      </c>
    </row>
    <row r="8" spans="1:12" x14ac:dyDescent="0.3">
      <c r="A8" s="6" t="s">
        <v>14</v>
      </c>
      <c r="B8" s="6" t="s">
        <v>15</v>
      </c>
      <c r="C8" s="3" t="s">
        <v>2</v>
      </c>
      <c r="D8" s="3" t="s">
        <v>2</v>
      </c>
      <c r="E8" s="3" t="s">
        <v>2</v>
      </c>
      <c r="F8" s="3" t="s">
        <v>2</v>
      </c>
      <c r="G8" s="45"/>
      <c r="H8" s="3" t="s">
        <v>2</v>
      </c>
    </row>
    <row r="9" spans="1:12" ht="25.2" x14ac:dyDescent="0.3">
      <c r="A9" s="7" t="s">
        <v>16</v>
      </c>
      <c r="B9" s="7" t="s">
        <v>17</v>
      </c>
      <c r="C9" s="13">
        <v>12</v>
      </c>
      <c r="D9" s="13" t="s">
        <v>18</v>
      </c>
      <c r="E9" s="14">
        <f>'ANEXO V'!G97+'ANEXO V'!G73+'ANEXO V'!G19</f>
        <v>3591.3601766167803</v>
      </c>
      <c r="F9" s="14">
        <f>E9*C9</f>
        <v>43096.32211940136</v>
      </c>
      <c r="G9" s="46">
        <v>0.16320000000000001</v>
      </c>
      <c r="H9" s="14">
        <f t="shared" ref="H9" si="0">F9*(G9+1)</f>
        <v>50129.641889287661</v>
      </c>
    </row>
    <row r="10" spans="1:12" x14ac:dyDescent="0.3">
      <c r="A10" s="1" t="s">
        <v>2</v>
      </c>
      <c r="B10" s="6" t="s">
        <v>2003</v>
      </c>
      <c r="C10" s="3" t="s">
        <v>2</v>
      </c>
      <c r="D10" s="3" t="s">
        <v>2</v>
      </c>
      <c r="E10" s="10"/>
      <c r="F10" s="10"/>
      <c r="G10" s="45"/>
      <c r="H10" s="11">
        <f>H9</f>
        <v>50129.641889287661</v>
      </c>
    </row>
    <row r="11" spans="1:12" x14ac:dyDescent="0.3">
      <c r="A11" s="1" t="s">
        <v>2</v>
      </c>
      <c r="B11" s="1" t="s">
        <v>2</v>
      </c>
      <c r="C11" s="3" t="s">
        <v>2</v>
      </c>
      <c r="D11" s="3" t="s">
        <v>2</v>
      </c>
      <c r="E11" s="10"/>
      <c r="F11" s="10"/>
      <c r="G11" s="45"/>
      <c r="H11" s="3" t="s">
        <v>2</v>
      </c>
    </row>
    <row r="12" spans="1:12" x14ac:dyDescent="0.3">
      <c r="A12" s="6" t="s">
        <v>19</v>
      </c>
      <c r="B12" s="6" t="s">
        <v>20</v>
      </c>
      <c r="C12" s="3" t="s">
        <v>2</v>
      </c>
      <c r="D12" s="3" t="s">
        <v>2</v>
      </c>
      <c r="E12" s="10"/>
      <c r="F12" s="10"/>
      <c r="G12" s="45"/>
      <c r="H12" s="3" t="s">
        <v>2</v>
      </c>
    </row>
    <row r="13" spans="1:12" ht="25.2" x14ac:dyDescent="0.3">
      <c r="A13" s="7" t="s">
        <v>21</v>
      </c>
      <c r="B13" s="7" t="s">
        <v>2561</v>
      </c>
      <c r="C13" s="8">
        <v>12</v>
      </c>
      <c r="D13" s="8" t="s">
        <v>22</v>
      </c>
      <c r="E13" s="9">
        <f>F13/12</f>
        <v>5560.2145373038738</v>
      </c>
      <c r="F13" s="9">
        <f>83349.84/(1+G13)</f>
        <v>66722.57444764649</v>
      </c>
      <c r="G13" s="46">
        <v>0.2492</v>
      </c>
      <c r="H13" s="58">
        <f>F13*(G13+1)</f>
        <v>83349.84</v>
      </c>
    </row>
    <row r="14" spans="1:12" x14ac:dyDescent="0.3">
      <c r="A14" s="7" t="s">
        <v>23</v>
      </c>
      <c r="B14" s="7" t="s">
        <v>2562</v>
      </c>
      <c r="C14" s="8">
        <v>202</v>
      </c>
      <c r="D14" s="8" t="s">
        <v>22</v>
      </c>
      <c r="E14" s="9">
        <v>215.78</v>
      </c>
      <c r="F14" s="9">
        <f>C14*E14</f>
        <v>43587.56</v>
      </c>
      <c r="G14" s="46">
        <v>0.2492</v>
      </c>
      <c r="H14" s="58">
        <f t="shared" ref="H14:H26" si="1">F14*(G14+1)</f>
        <v>54449.579952</v>
      </c>
    </row>
    <row r="15" spans="1:12" x14ac:dyDescent="0.3">
      <c r="A15" s="7" t="s">
        <v>24</v>
      </c>
      <c r="B15" s="7" t="s">
        <v>25</v>
      </c>
      <c r="C15" s="8">
        <v>4229</v>
      </c>
      <c r="D15" s="8" t="s">
        <v>26</v>
      </c>
      <c r="E15" s="9">
        <v>48.65</v>
      </c>
      <c r="F15" s="9">
        <f>C15*E15</f>
        <v>205740.85</v>
      </c>
      <c r="G15" s="46">
        <v>0.2492</v>
      </c>
      <c r="H15" s="14">
        <f t="shared" si="1"/>
        <v>257011.46982000003</v>
      </c>
    </row>
    <row r="16" spans="1:12" ht="95.25" customHeight="1" x14ac:dyDescent="0.3">
      <c r="A16" s="7" t="s">
        <v>27</v>
      </c>
      <c r="B16" s="105" t="s">
        <v>28</v>
      </c>
      <c r="C16" s="8">
        <v>12</v>
      </c>
      <c r="D16" s="13" t="s">
        <v>18</v>
      </c>
      <c r="E16" s="9">
        <v>1774.22</v>
      </c>
      <c r="F16" s="9">
        <f>E16*C16</f>
        <v>21290.639999999999</v>
      </c>
      <c r="G16" s="46">
        <v>0.2492</v>
      </c>
      <c r="H16" s="58">
        <f t="shared" si="1"/>
        <v>26596.267488000001</v>
      </c>
      <c r="L16" s="72"/>
    </row>
    <row r="17" spans="1:12" ht="45" customHeight="1" x14ac:dyDescent="0.3">
      <c r="A17" s="7" t="s">
        <v>29</v>
      </c>
      <c r="B17" s="7" t="s">
        <v>30</v>
      </c>
      <c r="C17" s="8">
        <v>1</v>
      </c>
      <c r="D17" s="13" t="s">
        <v>18</v>
      </c>
      <c r="E17" s="9">
        <v>5200</v>
      </c>
      <c r="F17" s="9">
        <f>E17*C17</f>
        <v>5200</v>
      </c>
      <c r="G17" s="46">
        <v>0.2492</v>
      </c>
      <c r="H17" s="58">
        <f t="shared" si="1"/>
        <v>6495.84</v>
      </c>
    </row>
    <row r="18" spans="1:12" ht="37.200000000000003" x14ac:dyDescent="0.3">
      <c r="A18" s="7" t="s">
        <v>31</v>
      </c>
      <c r="B18" s="65" t="s">
        <v>2560</v>
      </c>
      <c r="C18" s="66">
        <v>12</v>
      </c>
      <c r="D18" s="66" t="s">
        <v>32</v>
      </c>
      <c r="E18" s="67">
        <v>7215</v>
      </c>
      <c r="F18" s="67">
        <f>E18*C18</f>
        <v>86580</v>
      </c>
      <c r="G18" s="68">
        <v>0.2492</v>
      </c>
      <c r="H18" s="69">
        <f t="shared" si="1"/>
        <v>108155.736</v>
      </c>
      <c r="L18" s="74"/>
    </row>
    <row r="19" spans="1:12" ht="37.200000000000003" x14ac:dyDescent="0.3">
      <c r="A19" s="7" t="s">
        <v>33</v>
      </c>
      <c r="B19" s="65" t="s">
        <v>2559</v>
      </c>
      <c r="C19" s="66">
        <v>12</v>
      </c>
      <c r="D19" s="66" t="s">
        <v>32</v>
      </c>
      <c r="E19" s="67">
        <f>ATUALIZAÇÃO!E4</f>
        <v>22744.7</v>
      </c>
      <c r="F19" s="67">
        <f>E19*C19</f>
        <v>272936.40000000002</v>
      </c>
      <c r="G19" s="68">
        <v>0.2492</v>
      </c>
      <c r="H19" s="69">
        <f t="shared" si="1"/>
        <v>340952.15088000003</v>
      </c>
    </row>
    <row r="20" spans="1:12" x14ac:dyDescent="0.3">
      <c r="A20" s="7" t="s">
        <v>34</v>
      </c>
      <c r="B20" s="7" t="s">
        <v>35</v>
      </c>
      <c r="C20" s="8">
        <v>150</v>
      </c>
      <c r="D20" s="13" t="s">
        <v>18</v>
      </c>
      <c r="E20" s="9">
        <v>62.46</v>
      </c>
      <c r="F20" s="9">
        <f t="shared" ref="F20:F25" si="2">C20*E20</f>
        <v>9369</v>
      </c>
      <c r="G20" s="46">
        <v>0.2492</v>
      </c>
      <c r="H20" s="14">
        <f t="shared" si="1"/>
        <v>11703.754800000001</v>
      </c>
    </row>
    <row r="21" spans="1:12" x14ac:dyDescent="0.3">
      <c r="A21" s="7" t="s">
        <v>36</v>
      </c>
      <c r="B21" s="7" t="s">
        <v>37</v>
      </c>
      <c r="C21" s="8">
        <v>25</v>
      </c>
      <c r="D21" s="13" t="s">
        <v>18</v>
      </c>
      <c r="E21" s="9">
        <v>748.68</v>
      </c>
      <c r="F21" s="9">
        <f t="shared" si="2"/>
        <v>18717</v>
      </c>
      <c r="G21" s="46">
        <v>0.2492</v>
      </c>
      <c r="H21" s="14">
        <f t="shared" si="1"/>
        <v>23381.276400000002</v>
      </c>
    </row>
    <row r="22" spans="1:12" x14ac:dyDescent="0.3">
      <c r="A22" s="7" t="s">
        <v>38</v>
      </c>
      <c r="B22" s="7" t="s">
        <v>39</v>
      </c>
      <c r="C22" s="8">
        <v>12</v>
      </c>
      <c r="D22" s="13" t="s">
        <v>18</v>
      </c>
      <c r="E22" s="9">
        <v>1165.44</v>
      </c>
      <c r="F22" s="9">
        <f t="shared" si="2"/>
        <v>13985.28</v>
      </c>
      <c r="G22" s="46">
        <v>0.2492</v>
      </c>
      <c r="H22" s="14">
        <f t="shared" si="1"/>
        <v>17470.411776000001</v>
      </c>
    </row>
    <row r="23" spans="1:12" x14ac:dyDescent="0.3">
      <c r="A23" s="7" t="s">
        <v>40</v>
      </c>
      <c r="B23" s="7" t="s">
        <v>41</v>
      </c>
      <c r="C23" s="8">
        <v>12</v>
      </c>
      <c r="D23" s="13" t="s">
        <v>18</v>
      </c>
      <c r="E23" s="9">
        <v>606.42999999999995</v>
      </c>
      <c r="F23" s="9">
        <f t="shared" si="2"/>
        <v>7277.16</v>
      </c>
      <c r="G23" s="46">
        <v>0.2492</v>
      </c>
      <c r="H23" s="14">
        <f t="shared" si="1"/>
        <v>9090.6282719999999</v>
      </c>
    </row>
    <row r="24" spans="1:12" x14ac:dyDescent="0.3">
      <c r="A24" s="7" t="s">
        <v>42</v>
      </c>
      <c r="B24" s="7" t="s">
        <v>43</v>
      </c>
      <c r="C24" s="8">
        <v>12</v>
      </c>
      <c r="D24" s="13" t="s">
        <v>18</v>
      </c>
      <c r="E24" s="9">
        <v>920.94</v>
      </c>
      <c r="F24" s="9">
        <f t="shared" si="2"/>
        <v>11051.28</v>
      </c>
      <c r="G24" s="46">
        <v>0.2492</v>
      </c>
      <c r="H24" s="14">
        <f t="shared" si="1"/>
        <v>13805.258976000001</v>
      </c>
    </row>
    <row r="25" spans="1:12" x14ac:dyDescent="0.3">
      <c r="A25" s="7" t="s">
        <v>44</v>
      </c>
      <c r="B25" s="7" t="s">
        <v>45</v>
      </c>
      <c r="C25" s="8">
        <v>12</v>
      </c>
      <c r="D25" s="13" t="s">
        <v>18</v>
      </c>
      <c r="E25" s="9">
        <v>2396.2399999999998</v>
      </c>
      <c r="F25" s="9">
        <f t="shared" si="2"/>
        <v>28754.879999999997</v>
      </c>
      <c r="G25" s="46">
        <v>0.2492</v>
      </c>
      <c r="H25" s="14">
        <f t="shared" si="1"/>
        <v>35920.596096000001</v>
      </c>
    </row>
    <row r="26" spans="1:12" x14ac:dyDescent="0.3">
      <c r="A26" s="7" t="s">
        <v>46</v>
      </c>
      <c r="B26" s="7" t="s">
        <v>47</v>
      </c>
      <c r="C26" s="8">
        <v>12</v>
      </c>
      <c r="D26" s="8" t="s">
        <v>32</v>
      </c>
      <c r="E26" s="9">
        <f>F26/C26</f>
        <v>34339.252500000002</v>
      </c>
      <c r="F26" s="9">
        <v>412071.03</v>
      </c>
      <c r="G26" s="46">
        <v>0.2492</v>
      </c>
      <c r="H26" s="14">
        <f t="shared" si="1"/>
        <v>514759.13067600009</v>
      </c>
    </row>
    <row r="27" spans="1:12" x14ac:dyDescent="0.3">
      <c r="A27" s="7" t="s">
        <v>48</v>
      </c>
      <c r="B27" s="7" t="s">
        <v>1122</v>
      </c>
      <c r="C27" s="8">
        <v>12</v>
      </c>
      <c r="D27" s="13" t="s">
        <v>18</v>
      </c>
      <c r="E27" s="9">
        <f>F27/C27</f>
        <v>21880.710000000003</v>
      </c>
      <c r="F27" s="9">
        <f>'Planilha- item 1.2.15'!M4</f>
        <v>262568.52</v>
      </c>
      <c r="G27" s="46">
        <v>0.2492</v>
      </c>
      <c r="H27" s="14">
        <f t="shared" ref="H27" si="3">F27*(G27+1)</f>
        <v>328000.59518400003</v>
      </c>
    </row>
    <row r="28" spans="1:12" x14ac:dyDescent="0.3">
      <c r="A28" s="1" t="s">
        <v>2</v>
      </c>
      <c r="B28" s="6" t="s">
        <v>49</v>
      </c>
      <c r="C28" s="3" t="s">
        <v>2</v>
      </c>
      <c r="D28" s="3" t="s">
        <v>2</v>
      </c>
      <c r="E28" s="3"/>
      <c r="F28" s="3"/>
      <c r="G28" s="45"/>
      <c r="H28" s="11">
        <f>SUM(H13:H27)</f>
        <v>1831142.5363200002</v>
      </c>
    </row>
    <row r="29" spans="1:12" x14ac:dyDescent="0.3">
      <c r="A29" s="1" t="s">
        <v>2</v>
      </c>
      <c r="B29" s="1" t="s">
        <v>2</v>
      </c>
      <c r="C29" s="3" t="s">
        <v>2</v>
      </c>
      <c r="D29" s="3" t="s">
        <v>2</v>
      </c>
      <c r="E29" s="3"/>
      <c r="F29" s="3"/>
      <c r="G29" s="45"/>
      <c r="H29" s="3" t="s">
        <v>2</v>
      </c>
    </row>
    <row r="30" spans="1:12" x14ac:dyDescent="0.3">
      <c r="A30" s="6" t="s">
        <v>50</v>
      </c>
      <c r="B30" s="6" t="s">
        <v>15</v>
      </c>
      <c r="C30" s="3" t="s">
        <v>2</v>
      </c>
      <c r="D30" s="3" t="s">
        <v>2</v>
      </c>
      <c r="E30" s="3"/>
      <c r="F30" s="3"/>
      <c r="G30" s="45"/>
      <c r="H30" s="3" t="s">
        <v>2</v>
      </c>
    </row>
    <row r="31" spans="1:12" ht="25.2" x14ac:dyDescent="0.3">
      <c r="A31" s="12" t="s">
        <v>51</v>
      </c>
      <c r="B31" s="12" t="s">
        <v>52</v>
      </c>
      <c r="C31" s="13">
        <v>12</v>
      </c>
      <c r="D31" s="13" t="s">
        <v>18</v>
      </c>
      <c r="E31" s="14">
        <f>F31/C31</f>
        <v>173139.77607706093</v>
      </c>
      <c r="F31" s="14">
        <f>'ANEXO VI - INSUMOS'!L5</f>
        <v>2077677.3129247311</v>
      </c>
      <c r="G31" s="46">
        <v>0.16320000000000001</v>
      </c>
      <c r="H31" s="14">
        <f t="shared" ref="H31" si="4">F31*(G31+1)</f>
        <v>2416754.2503940472</v>
      </c>
    </row>
    <row r="32" spans="1:12" x14ac:dyDescent="0.3">
      <c r="A32" s="1" t="s">
        <v>2</v>
      </c>
      <c r="B32" s="6" t="s">
        <v>53</v>
      </c>
      <c r="C32" s="3" t="s">
        <v>2</v>
      </c>
      <c r="D32" s="3" t="s">
        <v>2</v>
      </c>
      <c r="E32" s="3" t="s">
        <v>2</v>
      </c>
      <c r="F32" s="3" t="s">
        <v>2</v>
      </c>
      <c r="G32" s="45"/>
      <c r="H32" s="11">
        <f>H31</f>
        <v>2416754.2503940472</v>
      </c>
    </row>
    <row r="33" spans="1:8" x14ac:dyDescent="0.3">
      <c r="A33" s="1" t="s">
        <v>2</v>
      </c>
      <c r="B33" s="1" t="s">
        <v>2</v>
      </c>
      <c r="C33" s="3" t="s">
        <v>2</v>
      </c>
      <c r="D33" s="3" t="s">
        <v>2</v>
      </c>
      <c r="E33" s="3" t="s">
        <v>2</v>
      </c>
      <c r="F33" s="17"/>
      <c r="G33" s="47"/>
      <c r="H33" s="3" t="s">
        <v>2</v>
      </c>
    </row>
    <row r="34" spans="1:8" x14ac:dyDescent="0.3">
      <c r="A34" s="75" t="s">
        <v>54</v>
      </c>
      <c r="B34" s="75" t="s">
        <v>55</v>
      </c>
      <c r="C34" s="76" t="s">
        <v>2</v>
      </c>
      <c r="D34" s="76" t="s">
        <v>2</v>
      </c>
      <c r="E34" s="76"/>
      <c r="F34" s="76"/>
      <c r="G34" s="77"/>
      <c r="H34" s="76" t="s">
        <v>2</v>
      </c>
    </row>
    <row r="35" spans="1:8" ht="337.5" customHeight="1" x14ac:dyDescent="0.3">
      <c r="A35" s="82"/>
      <c r="B35" s="59" t="s">
        <v>2563</v>
      </c>
      <c r="C35" s="83">
        <v>12</v>
      </c>
      <c r="D35" s="83" t="s">
        <v>18</v>
      </c>
      <c r="E35" s="84">
        <f>H35/C35</f>
        <v>413869.39038751886</v>
      </c>
      <c r="F35" s="85"/>
      <c r="G35" s="86"/>
      <c r="H35" s="84">
        <v>4966432.6846502265</v>
      </c>
    </row>
    <row r="36" spans="1:8" ht="51.75" customHeight="1" x14ac:dyDescent="0.3">
      <c r="A36" s="78"/>
      <c r="B36" s="78" t="s">
        <v>2564</v>
      </c>
      <c r="C36" s="79">
        <v>12</v>
      </c>
      <c r="D36" s="79" t="s">
        <v>18</v>
      </c>
      <c r="E36" s="80">
        <f>H36/C36</f>
        <v>3729.9881476882038</v>
      </c>
      <c r="F36" s="80"/>
      <c r="G36" s="81"/>
      <c r="H36" s="80">
        <v>44759.857772258445</v>
      </c>
    </row>
    <row r="37" spans="1:8" x14ac:dyDescent="0.3">
      <c r="A37" s="1" t="s">
        <v>2</v>
      </c>
      <c r="B37" s="6" t="s">
        <v>2004</v>
      </c>
      <c r="C37" s="3" t="s">
        <v>2</v>
      </c>
      <c r="D37" s="3" t="s">
        <v>2</v>
      </c>
      <c r="E37" s="3" t="s">
        <v>2</v>
      </c>
      <c r="F37" s="3" t="s">
        <v>2</v>
      </c>
      <c r="G37" s="45"/>
      <c r="H37" s="11">
        <f>H35+H36</f>
        <v>5011192.5424224846</v>
      </c>
    </row>
    <row r="38" spans="1:8" x14ac:dyDescent="0.3">
      <c r="A38" s="1" t="s">
        <v>2</v>
      </c>
      <c r="B38" s="1" t="s">
        <v>2</v>
      </c>
      <c r="C38" s="3" t="s">
        <v>2</v>
      </c>
      <c r="D38" s="3" t="s">
        <v>2</v>
      </c>
      <c r="E38" s="3" t="s">
        <v>2</v>
      </c>
      <c r="F38" s="3" t="s">
        <v>2</v>
      </c>
      <c r="G38" s="45"/>
      <c r="H38" s="3" t="s">
        <v>2</v>
      </c>
    </row>
    <row r="39" spans="1:8" x14ac:dyDescent="0.3">
      <c r="A39" s="107" t="s">
        <v>56</v>
      </c>
      <c r="B39" s="108"/>
      <c r="C39" s="108"/>
      <c r="D39" s="108"/>
      <c r="E39" s="109"/>
      <c r="F39" s="19" t="s">
        <v>2</v>
      </c>
      <c r="G39" s="48"/>
      <c r="H39" s="18">
        <f>H32+H28+H10+H37</f>
        <v>9309218.9710258208</v>
      </c>
    </row>
    <row r="40" spans="1:8" x14ac:dyDescent="0.3">
      <c r="A40" s="107" t="s">
        <v>57</v>
      </c>
      <c r="B40" s="108"/>
      <c r="C40" s="108"/>
      <c r="D40" s="108"/>
      <c r="E40" s="109"/>
      <c r="F40" s="19" t="s">
        <v>2</v>
      </c>
      <c r="G40" s="48"/>
      <c r="H40" s="18">
        <f>H39/12</f>
        <v>775768.24758548511</v>
      </c>
    </row>
  </sheetData>
  <mergeCells count="5">
    <mergeCell ref="A40:E40"/>
    <mergeCell ref="A1:H1"/>
    <mergeCell ref="A39:E39"/>
    <mergeCell ref="A2:A4"/>
    <mergeCell ref="H2:H3"/>
  </mergeCells>
  <phoneticPr fontId="9" type="noConversion"/>
  <printOptions horizontalCentered="1"/>
  <pageMargins left="0.25" right="0.25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607E5-59D4-42B8-B498-E5D352A9CFA5}">
  <dimension ref="A1:K97"/>
  <sheetViews>
    <sheetView topLeftCell="A12" workbookViewId="0">
      <selection activeCell="I28" sqref="I28"/>
    </sheetView>
  </sheetViews>
  <sheetFormatPr defaultRowHeight="14.4" x14ac:dyDescent="0.3"/>
  <cols>
    <col min="1" max="2" width="11.5546875" customWidth="1"/>
    <col min="3" max="3" width="43.88671875" customWidth="1"/>
    <col min="4" max="4" width="12.5546875" customWidth="1"/>
    <col min="5" max="5" width="14.44140625" customWidth="1"/>
    <col min="6" max="6" width="13.44140625" customWidth="1"/>
    <col min="7" max="7" width="15.44140625" customWidth="1"/>
    <col min="10" max="10" width="13.6640625" customWidth="1"/>
  </cols>
  <sheetData>
    <row r="1" spans="1:11" x14ac:dyDescent="0.3">
      <c r="A1" s="124" t="s">
        <v>58</v>
      </c>
      <c r="B1" s="124"/>
      <c r="C1" s="124"/>
      <c r="D1" s="124"/>
      <c r="E1" s="125"/>
      <c r="F1" s="125"/>
      <c r="G1" s="125"/>
    </row>
    <row r="2" spans="1:11" x14ac:dyDescent="0.3">
      <c r="A2" s="126"/>
      <c r="B2" s="126"/>
      <c r="C2" s="126"/>
      <c r="D2" s="126"/>
      <c r="E2" s="126"/>
      <c r="F2" s="126"/>
      <c r="G2" s="126"/>
    </row>
    <row r="3" spans="1:11" x14ac:dyDescent="0.3">
      <c r="A3" s="116" t="s">
        <v>59</v>
      </c>
      <c r="B3" s="116"/>
      <c r="C3" s="116"/>
      <c r="D3" s="116"/>
      <c r="E3" s="116"/>
      <c r="F3" s="116"/>
      <c r="G3" s="116"/>
    </row>
    <row r="4" spans="1:11" x14ac:dyDescent="0.3">
      <c r="A4" s="28" t="s">
        <v>60</v>
      </c>
      <c r="B4" s="28" t="s">
        <v>61</v>
      </c>
      <c r="C4" s="28" t="s">
        <v>62</v>
      </c>
      <c r="D4" s="28" t="s">
        <v>63</v>
      </c>
      <c r="E4" s="28" t="s">
        <v>64</v>
      </c>
      <c r="F4" s="28" t="s">
        <v>65</v>
      </c>
      <c r="G4" s="28" t="s">
        <v>66</v>
      </c>
      <c r="J4" s="102" t="s">
        <v>2557</v>
      </c>
    </row>
    <row r="5" spans="1:11" ht="52.5" customHeight="1" x14ac:dyDescent="0.3">
      <c r="A5" s="29" t="s">
        <v>67</v>
      </c>
      <c r="B5" s="29" t="s">
        <v>68</v>
      </c>
      <c r="C5" s="29" t="s">
        <v>69</v>
      </c>
      <c r="D5" s="29" t="s">
        <v>70</v>
      </c>
      <c r="E5" s="104">
        <f>9+1</f>
        <v>10</v>
      </c>
      <c r="F5" s="29">
        <v>114.72</v>
      </c>
      <c r="G5" s="29">
        <f t="shared" ref="G5:G13" si="0">F5*E5</f>
        <v>1147.2</v>
      </c>
      <c r="J5">
        <f>1+1+3+2+4+2+3+2+2+8+2+1+2+1+2+9</f>
        <v>45</v>
      </c>
      <c r="K5" t="s">
        <v>2556</v>
      </c>
    </row>
    <row r="6" spans="1:11" ht="52.5" customHeight="1" x14ac:dyDescent="0.3">
      <c r="A6" s="29" t="s">
        <v>71</v>
      </c>
      <c r="B6" s="29" t="s">
        <v>68</v>
      </c>
      <c r="C6" s="29" t="s">
        <v>72</v>
      </c>
      <c r="D6" s="29" t="s">
        <v>70</v>
      </c>
      <c r="E6" s="104">
        <v>3</v>
      </c>
      <c r="F6" s="29">
        <v>371.21</v>
      </c>
      <c r="G6" s="29">
        <f t="shared" si="0"/>
        <v>1113.6299999999999</v>
      </c>
      <c r="J6">
        <v>6</v>
      </c>
      <c r="K6" t="s">
        <v>2558</v>
      </c>
    </row>
    <row r="7" spans="1:11" ht="52.5" customHeight="1" x14ac:dyDescent="0.3">
      <c r="A7" s="29" t="s">
        <v>73</v>
      </c>
      <c r="B7" s="29" t="s">
        <v>68</v>
      </c>
      <c r="C7" s="29" t="s">
        <v>74</v>
      </c>
      <c r="D7" s="29" t="s">
        <v>70</v>
      </c>
      <c r="E7" s="104">
        <v>2</v>
      </c>
      <c r="F7" s="29">
        <v>155.21</v>
      </c>
      <c r="G7" s="29">
        <f t="shared" si="0"/>
        <v>310.42</v>
      </c>
      <c r="J7" s="103">
        <f>SUM(J5:J6)</f>
        <v>51</v>
      </c>
    </row>
    <row r="8" spans="1:11" ht="52.5" customHeight="1" x14ac:dyDescent="0.3">
      <c r="A8" s="29" t="s">
        <v>75</v>
      </c>
      <c r="B8" s="29" t="s">
        <v>68</v>
      </c>
      <c r="C8" s="29" t="s">
        <v>76</v>
      </c>
      <c r="D8" s="29" t="s">
        <v>70</v>
      </c>
      <c r="E8" s="104">
        <v>1</v>
      </c>
      <c r="F8" s="29">
        <v>232.31</v>
      </c>
      <c r="G8" s="29">
        <f t="shared" si="0"/>
        <v>232.31</v>
      </c>
    </row>
    <row r="9" spans="1:11" ht="52.5" customHeight="1" x14ac:dyDescent="0.3">
      <c r="A9" s="29" t="s">
        <v>77</v>
      </c>
      <c r="B9" s="29" t="s">
        <v>68</v>
      </c>
      <c r="C9" s="29" t="s">
        <v>78</v>
      </c>
      <c r="D9" s="29" t="s">
        <v>70</v>
      </c>
      <c r="E9" s="104">
        <f>3+1+4+1</f>
        <v>9</v>
      </c>
      <c r="F9" s="29">
        <v>18.73</v>
      </c>
      <c r="G9" s="29">
        <f t="shared" si="0"/>
        <v>168.57</v>
      </c>
    </row>
    <row r="10" spans="1:11" ht="52.5" customHeight="1" x14ac:dyDescent="0.3">
      <c r="A10" s="29" t="s">
        <v>79</v>
      </c>
      <c r="B10" s="29" t="s">
        <v>68</v>
      </c>
      <c r="C10" s="29" t="s">
        <v>80</v>
      </c>
      <c r="D10" s="29" t="s">
        <v>70</v>
      </c>
      <c r="E10" s="104">
        <v>2</v>
      </c>
      <c r="F10" s="29">
        <v>2.29</v>
      </c>
      <c r="G10" s="29">
        <f t="shared" si="0"/>
        <v>4.58</v>
      </c>
    </row>
    <row r="11" spans="1:11" ht="52.5" customHeight="1" x14ac:dyDescent="0.3">
      <c r="A11" s="29" t="s">
        <v>81</v>
      </c>
      <c r="B11" s="29" t="s">
        <v>68</v>
      </c>
      <c r="C11" s="29" t="s">
        <v>82</v>
      </c>
      <c r="D11" s="29" t="s">
        <v>70</v>
      </c>
      <c r="E11" s="104">
        <f>1+2+2+1</f>
        <v>6</v>
      </c>
      <c r="F11" s="29">
        <v>59.28</v>
      </c>
      <c r="G11" s="29">
        <f t="shared" si="0"/>
        <v>355.68</v>
      </c>
    </row>
    <row r="12" spans="1:11" ht="52.5" customHeight="1" x14ac:dyDescent="0.3">
      <c r="A12" s="29" t="s">
        <v>83</v>
      </c>
      <c r="B12" s="29" t="s">
        <v>68</v>
      </c>
      <c r="C12" s="29" t="s">
        <v>84</v>
      </c>
      <c r="D12" s="29" t="s">
        <v>70</v>
      </c>
      <c r="E12" s="104">
        <f>1+1+3+2+4+4+2</f>
        <v>17</v>
      </c>
      <c r="F12" s="29">
        <v>159.72999999999999</v>
      </c>
      <c r="G12" s="29">
        <f t="shared" si="0"/>
        <v>2715.41</v>
      </c>
    </row>
    <row r="13" spans="1:11" ht="52.5" customHeight="1" x14ac:dyDescent="0.3">
      <c r="A13" s="29" t="s">
        <v>85</v>
      </c>
      <c r="B13" s="29" t="s">
        <v>68</v>
      </c>
      <c r="C13" s="29" t="s">
        <v>86</v>
      </c>
      <c r="D13" s="29" t="s">
        <v>70</v>
      </c>
      <c r="E13" s="104">
        <v>1</v>
      </c>
      <c r="F13" s="29">
        <v>92.26</v>
      </c>
      <c r="G13" s="29">
        <f t="shared" si="0"/>
        <v>92.26</v>
      </c>
    </row>
    <row r="14" spans="1:11" x14ac:dyDescent="0.3">
      <c r="A14" s="117" t="s">
        <v>87</v>
      </c>
      <c r="B14" s="117"/>
      <c r="C14" s="117"/>
      <c r="D14" s="117"/>
      <c r="E14" s="117"/>
      <c r="F14" s="117"/>
      <c r="G14" s="30">
        <f>G15*12</f>
        <v>73680.72</v>
      </c>
    </row>
    <row r="15" spans="1:11" x14ac:dyDescent="0.3">
      <c r="A15" s="117" t="str">
        <f>"TOTAL MENSAL FERRAMENTAS "&amp;A3</f>
        <v>TOTAL MENSAL FERRAMENTAS USO POR PROFISSIONAL</v>
      </c>
      <c r="B15" s="117"/>
      <c r="C15" s="117"/>
      <c r="D15" s="117"/>
      <c r="E15" s="117"/>
      <c r="F15" s="117"/>
      <c r="G15" s="30">
        <f>SUM(G5:G13)</f>
        <v>6140.0599999999995</v>
      </c>
    </row>
    <row r="16" spans="1:11" ht="15" customHeight="1" x14ac:dyDescent="0.3">
      <c r="A16" s="121" t="s">
        <v>62</v>
      </c>
      <c r="B16" s="122"/>
      <c r="C16" s="122"/>
      <c r="D16" s="122"/>
      <c r="E16" s="122"/>
      <c r="F16" s="122"/>
      <c r="G16" s="123"/>
    </row>
    <row r="17" spans="1:9" ht="36.75" customHeight="1" x14ac:dyDescent="0.3">
      <c r="A17" s="118" t="s">
        <v>88</v>
      </c>
      <c r="B17" s="118"/>
      <c r="C17" s="118"/>
      <c r="D17" s="118"/>
      <c r="E17" s="118"/>
      <c r="F17" s="36">
        <f>0.5/100</f>
        <v>5.0000000000000001E-3</v>
      </c>
      <c r="G17" s="37">
        <f>F17*G14</f>
        <v>368.40360000000004</v>
      </c>
      <c r="I17" s="35"/>
    </row>
    <row r="18" spans="1:9" ht="36.75" customHeight="1" x14ac:dyDescent="0.3">
      <c r="A18" s="119" t="s">
        <v>89</v>
      </c>
      <c r="B18" s="120"/>
      <c r="C18" s="120"/>
      <c r="D18" s="120"/>
      <c r="E18" s="120"/>
      <c r="F18" s="120"/>
      <c r="G18" s="40">
        <f>0.0133333312286825*G14</f>
        <v>982.40944492781125</v>
      </c>
    </row>
    <row r="19" spans="1:9" x14ac:dyDescent="0.3">
      <c r="A19" s="117" t="s">
        <v>90</v>
      </c>
      <c r="B19" s="117"/>
      <c r="C19" s="117"/>
      <c r="D19" s="117"/>
      <c r="E19" s="117"/>
      <c r="F19" s="117"/>
      <c r="G19" s="30">
        <f>G17+G18</f>
        <v>1350.8130449278112</v>
      </c>
    </row>
    <row r="20" spans="1:9" ht="36.75" customHeight="1" x14ac:dyDescent="0.3">
      <c r="A20" s="38"/>
      <c r="B20" s="38"/>
      <c r="C20" s="38"/>
      <c r="D20" s="38"/>
      <c r="E20" s="38"/>
      <c r="F20" s="34"/>
      <c r="G20" s="39"/>
      <c r="I20" s="35"/>
    </row>
    <row r="21" spans="1:9" x14ac:dyDescent="0.3">
      <c r="A21" s="31"/>
      <c r="B21" s="31"/>
      <c r="C21" s="31"/>
      <c r="D21" s="31"/>
      <c r="E21" s="31"/>
      <c r="F21" s="31"/>
      <c r="G21" s="32"/>
    </row>
    <row r="22" spans="1:9" x14ac:dyDescent="0.3">
      <c r="A22" s="116" t="s">
        <v>91</v>
      </c>
      <c r="B22" s="116"/>
      <c r="C22" s="116"/>
      <c r="D22" s="116"/>
      <c r="E22" s="116"/>
      <c r="F22" s="116"/>
      <c r="G22" s="116"/>
    </row>
    <row r="23" spans="1:9" x14ac:dyDescent="0.3">
      <c r="A23" s="28" t="s">
        <v>60</v>
      </c>
      <c r="B23" s="28" t="s">
        <v>61</v>
      </c>
      <c r="C23" s="28" t="s">
        <v>62</v>
      </c>
      <c r="D23" s="28" t="s">
        <v>63</v>
      </c>
      <c r="E23" s="28" t="s">
        <v>64</v>
      </c>
      <c r="F23" s="28" t="s">
        <v>65</v>
      </c>
      <c r="G23" s="28" t="s">
        <v>66</v>
      </c>
    </row>
    <row r="24" spans="1:9" ht="66.599999999999994" x14ac:dyDescent="0.3">
      <c r="A24" s="29" t="s">
        <v>92</v>
      </c>
      <c r="B24" s="29" t="s">
        <v>68</v>
      </c>
      <c r="C24" s="29" t="s">
        <v>93</v>
      </c>
      <c r="D24" s="29" t="s">
        <v>94</v>
      </c>
      <c r="E24" s="33">
        <v>6</v>
      </c>
      <c r="F24" s="29">
        <v>20</v>
      </c>
      <c r="G24" s="29">
        <f>F24*E24</f>
        <v>120</v>
      </c>
    </row>
    <row r="25" spans="1:9" x14ac:dyDescent="0.3">
      <c r="A25" s="29" t="s">
        <v>95</v>
      </c>
      <c r="B25" s="29" t="s">
        <v>68</v>
      </c>
      <c r="C25" s="29" t="s">
        <v>96</v>
      </c>
      <c r="D25" s="29" t="s">
        <v>94</v>
      </c>
      <c r="E25" s="33">
        <v>1</v>
      </c>
      <c r="F25" s="29">
        <v>132.65</v>
      </c>
      <c r="G25" s="29">
        <f t="shared" ref="G25:G68" si="1">F25*E25</f>
        <v>132.65</v>
      </c>
    </row>
    <row r="26" spans="1:9" ht="40.200000000000003" x14ac:dyDescent="0.3">
      <c r="A26" s="29" t="s">
        <v>97</v>
      </c>
      <c r="B26" s="29" t="s">
        <v>98</v>
      </c>
      <c r="C26" s="29" t="s">
        <v>99</v>
      </c>
      <c r="D26" s="29" t="s">
        <v>94</v>
      </c>
      <c r="E26" s="33">
        <v>1</v>
      </c>
      <c r="F26" s="29">
        <v>334.7</v>
      </c>
      <c r="G26" s="29">
        <f t="shared" si="1"/>
        <v>334.7</v>
      </c>
    </row>
    <row r="27" spans="1:9" ht="40.200000000000003" x14ac:dyDescent="0.3">
      <c r="A27" s="29" t="s">
        <v>100</v>
      </c>
      <c r="B27" s="29" t="s">
        <v>98</v>
      </c>
      <c r="C27" s="29" t="s">
        <v>101</v>
      </c>
      <c r="D27" s="29" t="s">
        <v>94</v>
      </c>
      <c r="E27" s="33">
        <v>1</v>
      </c>
      <c r="F27" s="29">
        <v>129.9</v>
      </c>
      <c r="G27" s="29">
        <f t="shared" si="1"/>
        <v>129.9</v>
      </c>
    </row>
    <row r="28" spans="1:9" ht="93" x14ac:dyDescent="0.3">
      <c r="A28" s="29" t="s">
        <v>102</v>
      </c>
      <c r="B28" s="29" t="s">
        <v>68</v>
      </c>
      <c r="C28" s="29" t="s">
        <v>103</v>
      </c>
      <c r="D28" s="29" t="s">
        <v>104</v>
      </c>
      <c r="E28" s="33">
        <v>40</v>
      </c>
      <c r="F28" s="29">
        <v>4.28</v>
      </c>
      <c r="G28" s="29">
        <f t="shared" si="1"/>
        <v>171.20000000000002</v>
      </c>
    </row>
    <row r="29" spans="1:9" ht="66.599999999999994" x14ac:dyDescent="0.3">
      <c r="A29" s="29" t="s">
        <v>105</v>
      </c>
      <c r="B29" s="29" t="s">
        <v>68</v>
      </c>
      <c r="C29" s="29" t="s">
        <v>106</v>
      </c>
      <c r="D29" s="29" t="s">
        <v>94</v>
      </c>
      <c r="E29" s="33">
        <v>1</v>
      </c>
      <c r="F29" s="29">
        <v>3339.32</v>
      </c>
      <c r="G29" s="29">
        <f t="shared" si="1"/>
        <v>3339.32</v>
      </c>
    </row>
    <row r="30" spans="1:9" ht="40.200000000000003" x14ac:dyDescent="0.3">
      <c r="A30" s="29" t="s">
        <v>107</v>
      </c>
      <c r="B30" s="29" t="s">
        <v>98</v>
      </c>
      <c r="C30" s="29" t="s">
        <v>108</v>
      </c>
      <c r="D30" s="29" t="s">
        <v>94</v>
      </c>
      <c r="E30" s="33">
        <v>1</v>
      </c>
      <c r="F30" s="29">
        <v>58.99</v>
      </c>
      <c r="G30" s="29">
        <f t="shared" si="1"/>
        <v>58.99</v>
      </c>
    </row>
    <row r="31" spans="1:9" ht="40.200000000000003" x14ac:dyDescent="0.3">
      <c r="A31" s="29" t="s">
        <v>109</v>
      </c>
      <c r="B31" s="29" t="s">
        <v>98</v>
      </c>
      <c r="C31" s="29" t="s">
        <v>110</v>
      </c>
      <c r="D31" s="29" t="s">
        <v>94</v>
      </c>
      <c r="E31" s="33">
        <v>1</v>
      </c>
      <c r="F31" s="29">
        <v>24.9</v>
      </c>
      <c r="G31" s="29">
        <f t="shared" si="1"/>
        <v>24.9</v>
      </c>
    </row>
    <row r="32" spans="1:9" ht="40.200000000000003" x14ac:dyDescent="0.3">
      <c r="A32" s="29" t="s">
        <v>111</v>
      </c>
      <c r="B32" s="29" t="s">
        <v>98</v>
      </c>
      <c r="C32" s="29" t="s">
        <v>112</v>
      </c>
      <c r="D32" s="29" t="s">
        <v>94</v>
      </c>
      <c r="E32" s="33">
        <v>1</v>
      </c>
      <c r="F32" s="29">
        <v>38.61</v>
      </c>
      <c r="G32" s="29">
        <f t="shared" si="1"/>
        <v>38.61</v>
      </c>
    </row>
    <row r="33" spans="1:7" ht="40.200000000000003" x14ac:dyDescent="0.3">
      <c r="A33" s="29" t="s">
        <v>113</v>
      </c>
      <c r="B33" s="29" t="s">
        <v>98</v>
      </c>
      <c r="C33" s="29" t="s">
        <v>114</v>
      </c>
      <c r="D33" s="29" t="s">
        <v>94</v>
      </c>
      <c r="E33" s="33">
        <v>1</v>
      </c>
      <c r="F33" s="29">
        <v>31.85</v>
      </c>
      <c r="G33" s="29">
        <f t="shared" si="1"/>
        <v>31.85</v>
      </c>
    </row>
    <row r="34" spans="1:7" ht="40.200000000000003" x14ac:dyDescent="0.3">
      <c r="A34" s="29" t="s">
        <v>115</v>
      </c>
      <c r="B34" s="29" t="s">
        <v>98</v>
      </c>
      <c r="C34" s="29" t="s">
        <v>116</v>
      </c>
      <c r="D34" s="29" t="s">
        <v>94</v>
      </c>
      <c r="E34" s="33">
        <v>1</v>
      </c>
      <c r="F34" s="29">
        <v>73.790000000000006</v>
      </c>
      <c r="G34" s="29">
        <f t="shared" si="1"/>
        <v>73.790000000000006</v>
      </c>
    </row>
    <row r="35" spans="1:7" ht="40.200000000000003" x14ac:dyDescent="0.3">
      <c r="A35" s="29" t="s">
        <v>117</v>
      </c>
      <c r="B35" s="29" t="s">
        <v>98</v>
      </c>
      <c r="C35" s="29" t="s">
        <v>118</v>
      </c>
      <c r="D35" s="29" t="s">
        <v>94</v>
      </c>
      <c r="E35" s="33">
        <v>1</v>
      </c>
      <c r="F35" s="29">
        <v>59.58</v>
      </c>
      <c r="G35" s="29">
        <f t="shared" si="1"/>
        <v>59.58</v>
      </c>
    </row>
    <row r="36" spans="1:7" ht="40.200000000000003" x14ac:dyDescent="0.3">
      <c r="A36" s="29" t="s">
        <v>119</v>
      </c>
      <c r="B36" s="29" t="s">
        <v>98</v>
      </c>
      <c r="C36" s="29" t="s">
        <v>120</v>
      </c>
      <c r="D36" s="29" t="s">
        <v>94</v>
      </c>
      <c r="E36" s="33">
        <v>1</v>
      </c>
      <c r="F36" s="29">
        <v>203.91</v>
      </c>
      <c r="G36" s="29">
        <f t="shared" si="1"/>
        <v>203.91</v>
      </c>
    </row>
    <row r="37" spans="1:7" ht="40.200000000000003" x14ac:dyDescent="0.3">
      <c r="A37" s="29" t="s">
        <v>121</v>
      </c>
      <c r="B37" s="29" t="s">
        <v>98</v>
      </c>
      <c r="C37" s="29" t="s">
        <v>122</v>
      </c>
      <c r="D37" s="29" t="s">
        <v>94</v>
      </c>
      <c r="E37" s="33">
        <v>1</v>
      </c>
      <c r="F37" s="29">
        <v>71.599999999999994</v>
      </c>
      <c r="G37" s="29">
        <f t="shared" si="1"/>
        <v>71.599999999999994</v>
      </c>
    </row>
    <row r="38" spans="1:7" ht="40.200000000000003" x14ac:dyDescent="0.3">
      <c r="A38" s="29" t="s">
        <v>123</v>
      </c>
      <c r="B38" s="29" t="s">
        <v>98</v>
      </c>
      <c r="C38" s="29" t="s">
        <v>124</v>
      </c>
      <c r="D38" s="29" t="s">
        <v>94</v>
      </c>
      <c r="E38" s="33">
        <v>1</v>
      </c>
      <c r="F38" s="29">
        <v>18.149999999999999</v>
      </c>
      <c r="G38" s="29">
        <f t="shared" si="1"/>
        <v>18.149999999999999</v>
      </c>
    </row>
    <row r="39" spans="1:7" ht="40.200000000000003" x14ac:dyDescent="0.3">
      <c r="A39" s="29" t="s">
        <v>125</v>
      </c>
      <c r="B39" s="29" t="s">
        <v>98</v>
      </c>
      <c r="C39" s="29" t="s">
        <v>126</v>
      </c>
      <c r="D39" s="29" t="s">
        <v>94</v>
      </c>
      <c r="E39" s="33">
        <v>1</v>
      </c>
      <c r="F39" s="29">
        <v>66.709999999999994</v>
      </c>
      <c r="G39" s="29">
        <f t="shared" si="1"/>
        <v>66.709999999999994</v>
      </c>
    </row>
    <row r="40" spans="1:7" ht="40.200000000000003" x14ac:dyDescent="0.3">
      <c r="A40" s="29" t="s">
        <v>127</v>
      </c>
      <c r="B40" s="29" t="s">
        <v>98</v>
      </c>
      <c r="C40" s="29" t="s">
        <v>128</v>
      </c>
      <c r="D40" s="29" t="s">
        <v>94</v>
      </c>
      <c r="E40" s="33">
        <v>1</v>
      </c>
      <c r="F40" s="29">
        <v>28.46</v>
      </c>
      <c r="G40" s="29">
        <f t="shared" si="1"/>
        <v>28.46</v>
      </c>
    </row>
    <row r="41" spans="1:7" ht="40.200000000000003" x14ac:dyDescent="0.3">
      <c r="A41" s="29" t="s">
        <v>129</v>
      </c>
      <c r="B41" s="29" t="s">
        <v>98</v>
      </c>
      <c r="C41" s="29" t="s">
        <v>130</v>
      </c>
      <c r="D41" s="29" t="s">
        <v>94</v>
      </c>
      <c r="E41" s="33">
        <v>1</v>
      </c>
      <c r="F41" s="29">
        <v>314.32</v>
      </c>
      <c r="G41" s="29">
        <f t="shared" si="1"/>
        <v>314.32</v>
      </c>
    </row>
    <row r="42" spans="1:7" ht="40.200000000000003" x14ac:dyDescent="0.3">
      <c r="A42" s="29" t="s">
        <v>131</v>
      </c>
      <c r="B42" s="29" t="s">
        <v>98</v>
      </c>
      <c r="C42" s="29" t="s">
        <v>132</v>
      </c>
      <c r="D42" s="29" t="s">
        <v>94</v>
      </c>
      <c r="E42" s="33">
        <v>1</v>
      </c>
      <c r="F42" s="29">
        <v>76.44</v>
      </c>
      <c r="G42" s="29">
        <f t="shared" si="1"/>
        <v>76.44</v>
      </c>
    </row>
    <row r="43" spans="1:7" ht="40.200000000000003" x14ac:dyDescent="0.3">
      <c r="A43" s="29" t="s">
        <v>133</v>
      </c>
      <c r="B43" s="29" t="s">
        <v>98</v>
      </c>
      <c r="C43" s="29" t="s">
        <v>134</v>
      </c>
      <c r="D43" s="29" t="s">
        <v>94</v>
      </c>
      <c r="E43" s="33">
        <v>1</v>
      </c>
      <c r="F43" s="29">
        <v>37.76</v>
      </c>
      <c r="G43" s="29">
        <f t="shared" si="1"/>
        <v>37.76</v>
      </c>
    </row>
    <row r="44" spans="1:7" ht="40.200000000000003" x14ac:dyDescent="0.3">
      <c r="A44" s="29" t="s">
        <v>135</v>
      </c>
      <c r="B44" s="29" t="s">
        <v>98</v>
      </c>
      <c r="C44" s="29" t="s">
        <v>136</v>
      </c>
      <c r="D44" s="29" t="s">
        <v>94</v>
      </c>
      <c r="E44" s="33">
        <v>2</v>
      </c>
      <c r="F44" s="29">
        <v>820.21</v>
      </c>
      <c r="G44" s="29">
        <f t="shared" si="1"/>
        <v>1640.42</v>
      </c>
    </row>
    <row r="45" spans="1:7" ht="40.200000000000003" x14ac:dyDescent="0.3">
      <c r="A45" s="29" t="s">
        <v>137</v>
      </c>
      <c r="B45" s="29" t="s">
        <v>98</v>
      </c>
      <c r="C45" s="29" t="s">
        <v>138</v>
      </c>
      <c r="D45" s="29" t="s">
        <v>94</v>
      </c>
      <c r="E45" s="33">
        <v>1</v>
      </c>
      <c r="F45" s="29">
        <v>284.35000000000002</v>
      </c>
      <c r="G45" s="29">
        <f t="shared" si="1"/>
        <v>284.35000000000002</v>
      </c>
    </row>
    <row r="46" spans="1:7" ht="40.200000000000003" x14ac:dyDescent="0.3">
      <c r="A46" s="29" t="s">
        <v>139</v>
      </c>
      <c r="B46" s="29" t="s">
        <v>98</v>
      </c>
      <c r="C46" s="29" t="s">
        <v>140</v>
      </c>
      <c r="D46" s="29" t="s">
        <v>94</v>
      </c>
      <c r="E46" s="33">
        <v>1</v>
      </c>
      <c r="F46" s="29">
        <v>325.89</v>
      </c>
      <c r="G46" s="29">
        <f t="shared" si="1"/>
        <v>325.89</v>
      </c>
    </row>
    <row r="47" spans="1:7" ht="40.200000000000003" x14ac:dyDescent="0.3">
      <c r="A47" s="29" t="s">
        <v>141</v>
      </c>
      <c r="B47" s="29" t="s">
        <v>98</v>
      </c>
      <c r="C47" s="29" t="s">
        <v>142</v>
      </c>
      <c r="D47" s="29" t="s">
        <v>94</v>
      </c>
      <c r="E47" s="33">
        <v>1</v>
      </c>
      <c r="F47" s="29">
        <v>16.899999999999999</v>
      </c>
      <c r="G47" s="29">
        <f t="shared" si="1"/>
        <v>16.899999999999999</v>
      </c>
    </row>
    <row r="48" spans="1:7" ht="40.200000000000003" x14ac:dyDescent="0.3">
      <c r="A48" s="29" t="s">
        <v>143</v>
      </c>
      <c r="B48" s="29" t="s">
        <v>98</v>
      </c>
      <c r="C48" s="29" t="s">
        <v>144</v>
      </c>
      <c r="D48" s="29" t="s">
        <v>94</v>
      </c>
      <c r="E48" s="33">
        <v>1</v>
      </c>
      <c r="F48" s="29">
        <v>899.9</v>
      </c>
      <c r="G48" s="29">
        <f t="shared" si="1"/>
        <v>899.9</v>
      </c>
    </row>
    <row r="49" spans="1:7" ht="40.200000000000003" x14ac:dyDescent="0.3">
      <c r="A49" s="29" t="s">
        <v>145</v>
      </c>
      <c r="B49" s="29" t="s">
        <v>98</v>
      </c>
      <c r="C49" s="29" t="s">
        <v>146</v>
      </c>
      <c r="D49" s="29" t="s">
        <v>94</v>
      </c>
      <c r="E49" s="33">
        <v>1</v>
      </c>
      <c r="F49" s="29">
        <v>404.49</v>
      </c>
      <c r="G49" s="29">
        <f t="shared" si="1"/>
        <v>404.49</v>
      </c>
    </row>
    <row r="50" spans="1:7" ht="40.200000000000003" x14ac:dyDescent="0.3">
      <c r="A50" s="29" t="s">
        <v>147</v>
      </c>
      <c r="B50" s="29" t="s">
        <v>98</v>
      </c>
      <c r="C50" s="29" t="s">
        <v>148</v>
      </c>
      <c r="D50" s="29" t="s">
        <v>94</v>
      </c>
      <c r="E50" s="33">
        <v>1</v>
      </c>
      <c r="F50" s="29">
        <v>75.81</v>
      </c>
      <c r="G50" s="29">
        <f t="shared" si="1"/>
        <v>75.81</v>
      </c>
    </row>
    <row r="51" spans="1:7" ht="40.200000000000003" x14ac:dyDescent="0.3">
      <c r="A51" s="29" t="s">
        <v>149</v>
      </c>
      <c r="B51" s="29" t="s">
        <v>98</v>
      </c>
      <c r="C51" s="29" t="s">
        <v>150</v>
      </c>
      <c r="D51" s="29" t="s">
        <v>94</v>
      </c>
      <c r="E51" s="33">
        <v>1</v>
      </c>
      <c r="F51" s="29">
        <v>25.56</v>
      </c>
      <c r="G51" s="29">
        <f t="shared" si="1"/>
        <v>25.56</v>
      </c>
    </row>
    <row r="52" spans="1:7" ht="40.200000000000003" x14ac:dyDescent="0.3">
      <c r="A52" s="29" t="s">
        <v>151</v>
      </c>
      <c r="B52" s="29" t="s">
        <v>98</v>
      </c>
      <c r="C52" s="29" t="s">
        <v>152</v>
      </c>
      <c r="D52" s="29" t="s">
        <v>94</v>
      </c>
      <c r="E52" s="33">
        <v>1</v>
      </c>
      <c r="F52" s="29">
        <v>149</v>
      </c>
      <c r="G52" s="29">
        <f t="shared" si="1"/>
        <v>149</v>
      </c>
    </row>
    <row r="53" spans="1:7" ht="40.200000000000003" x14ac:dyDescent="0.3">
      <c r="A53" s="29" t="s">
        <v>153</v>
      </c>
      <c r="B53" s="29" t="s">
        <v>98</v>
      </c>
      <c r="C53" s="29" t="s">
        <v>154</v>
      </c>
      <c r="D53" s="29" t="s">
        <v>94</v>
      </c>
      <c r="E53" s="33">
        <v>1</v>
      </c>
      <c r="F53" s="29">
        <v>1398</v>
      </c>
      <c r="G53" s="29">
        <f t="shared" si="1"/>
        <v>1398</v>
      </c>
    </row>
    <row r="54" spans="1:7" ht="40.200000000000003" x14ac:dyDescent="0.3">
      <c r="A54" s="29" t="s">
        <v>155</v>
      </c>
      <c r="B54" s="29" t="s">
        <v>98</v>
      </c>
      <c r="C54" s="29" t="s">
        <v>156</v>
      </c>
      <c r="D54" s="29" t="s">
        <v>94</v>
      </c>
      <c r="E54" s="33">
        <v>1</v>
      </c>
      <c r="F54" s="29">
        <v>22.57</v>
      </c>
      <c r="G54" s="29">
        <f t="shared" si="1"/>
        <v>22.57</v>
      </c>
    </row>
    <row r="55" spans="1:7" ht="40.200000000000003" x14ac:dyDescent="0.3">
      <c r="A55" s="29" t="s">
        <v>157</v>
      </c>
      <c r="B55" s="29" t="s">
        <v>98</v>
      </c>
      <c r="C55" s="29" t="s">
        <v>158</v>
      </c>
      <c r="D55" s="29" t="s">
        <v>94</v>
      </c>
      <c r="E55" s="33">
        <v>1</v>
      </c>
      <c r="F55" s="29">
        <v>5734.9</v>
      </c>
      <c r="G55" s="29">
        <f t="shared" si="1"/>
        <v>5734.9</v>
      </c>
    </row>
    <row r="56" spans="1:7" ht="40.200000000000003" x14ac:dyDescent="0.3">
      <c r="A56" s="29" t="s">
        <v>159</v>
      </c>
      <c r="B56" s="29" t="s">
        <v>98</v>
      </c>
      <c r="C56" s="29" t="s">
        <v>160</v>
      </c>
      <c r="D56" s="29" t="s">
        <v>94</v>
      </c>
      <c r="E56" s="33">
        <v>1</v>
      </c>
      <c r="F56" s="29">
        <v>300.66000000000003</v>
      </c>
      <c r="G56" s="29">
        <f t="shared" si="1"/>
        <v>300.66000000000003</v>
      </c>
    </row>
    <row r="57" spans="1:7" ht="40.200000000000003" x14ac:dyDescent="0.3">
      <c r="A57" s="29" t="s">
        <v>161</v>
      </c>
      <c r="B57" s="29" t="s">
        <v>98</v>
      </c>
      <c r="C57" s="29" t="s">
        <v>162</v>
      </c>
      <c r="D57" s="29" t="s">
        <v>94</v>
      </c>
      <c r="E57" s="33">
        <v>1</v>
      </c>
      <c r="F57" s="29">
        <v>42.68</v>
      </c>
      <c r="G57" s="29">
        <f t="shared" si="1"/>
        <v>42.68</v>
      </c>
    </row>
    <row r="58" spans="1:7" ht="40.200000000000003" x14ac:dyDescent="0.3">
      <c r="A58" s="29" t="s">
        <v>163</v>
      </c>
      <c r="B58" s="29" t="s">
        <v>98</v>
      </c>
      <c r="C58" s="29" t="s">
        <v>164</v>
      </c>
      <c r="D58" s="29" t="s">
        <v>94</v>
      </c>
      <c r="E58" s="33">
        <v>1</v>
      </c>
      <c r="F58" s="29">
        <v>222.44</v>
      </c>
      <c r="G58" s="29">
        <f t="shared" si="1"/>
        <v>222.44</v>
      </c>
    </row>
    <row r="59" spans="1:7" ht="40.200000000000003" x14ac:dyDescent="0.3">
      <c r="A59" s="29" t="s">
        <v>165</v>
      </c>
      <c r="B59" s="29" t="s">
        <v>98</v>
      </c>
      <c r="C59" s="29" t="s">
        <v>166</v>
      </c>
      <c r="D59" s="29" t="s">
        <v>94</v>
      </c>
      <c r="E59" s="33">
        <v>1</v>
      </c>
      <c r="F59" s="29">
        <v>141.52000000000001</v>
      </c>
      <c r="G59" s="29">
        <f t="shared" si="1"/>
        <v>141.52000000000001</v>
      </c>
    </row>
    <row r="60" spans="1:7" ht="40.200000000000003" x14ac:dyDescent="0.3">
      <c r="A60" s="29" t="s">
        <v>167</v>
      </c>
      <c r="B60" s="29" t="s">
        <v>98</v>
      </c>
      <c r="C60" s="29" t="s">
        <v>168</v>
      </c>
      <c r="D60" s="29" t="s">
        <v>94</v>
      </c>
      <c r="E60" s="33">
        <v>1</v>
      </c>
      <c r="F60" s="29">
        <v>399.99</v>
      </c>
      <c r="G60" s="29">
        <f t="shared" si="1"/>
        <v>399.99</v>
      </c>
    </row>
    <row r="61" spans="1:7" ht="40.200000000000003" x14ac:dyDescent="0.3">
      <c r="A61" s="29" t="s">
        <v>169</v>
      </c>
      <c r="B61" s="29" t="s">
        <v>98</v>
      </c>
      <c r="C61" s="29" t="s">
        <v>170</v>
      </c>
      <c r="D61" s="29" t="s">
        <v>94</v>
      </c>
      <c r="E61" s="33">
        <v>1</v>
      </c>
      <c r="F61" s="29">
        <v>261.18</v>
      </c>
      <c r="G61" s="29">
        <f t="shared" si="1"/>
        <v>261.18</v>
      </c>
    </row>
    <row r="62" spans="1:7" ht="40.200000000000003" x14ac:dyDescent="0.3">
      <c r="A62" s="29" t="s">
        <v>171</v>
      </c>
      <c r="B62" s="29" t="s">
        <v>98</v>
      </c>
      <c r="C62" s="29" t="s">
        <v>172</v>
      </c>
      <c r="D62" s="29" t="s">
        <v>94</v>
      </c>
      <c r="E62" s="33">
        <v>1</v>
      </c>
      <c r="F62" s="29">
        <v>605.9</v>
      </c>
      <c r="G62" s="29">
        <f t="shared" si="1"/>
        <v>605.9</v>
      </c>
    </row>
    <row r="63" spans="1:7" ht="40.200000000000003" x14ac:dyDescent="0.3">
      <c r="A63" s="29" t="s">
        <v>173</v>
      </c>
      <c r="B63" s="29" t="s">
        <v>98</v>
      </c>
      <c r="C63" s="29" t="s">
        <v>174</v>
      </c>
      <c r="D63" s="29" t="s">
        <v>94</v>
      </c>
      <c r="E63" s="33">
        <v>1</v>
      </c>
      <c r="F63" s="29">
        <v>30.9</v>
      </c>
      <c r="G63" s="29">
        <f t="shared" si="1"/>
        <v>30.9</v>
      </c>
    </row>
    <row r="64" spans="1:7" ht="40.200000000000003" x14ac:dyDescent="0.3">
      <c r="A64" s="29" t="s">
        <v>175</v>
      </c>
      <c r="B64" s="29" t="s">
        <v>98</v>
      </c>
      <c r="C64" s="29" t="s">
        <v>176</v>
      </c>
      <c r="D64" s="29" t="s">
        <v>94</v>
      </c>
      <c r="E64" s="33">
        <v>1</v>
      </c>
      <c r="F64" s="29">
        <v>102.9</v>
      </c>
      <c r="G64" s="29">
        <f t="shared" si="1"/>
        <v>102.9</v>
      </c>
    </row>
    <row r="65" spans="1:9" ht="40.200000000000003" x14ac:dyDescent="0.3">
      <c r="A65" s="29" t="s">
        <v>177</v>
      </c>
      <c r="B65" s="29" t="s">
        <v>98</v>
      </c>
      <c r="C65" s="29" t="s">
        <v>178</v>
      </c>
      <c r="D65" s="29" t="s">
        <v>94</v>
      </c>
      <c r="E65" s="33">
        <v>1</v>
      </c>
      <c r="F65" s="29">
        <v>1254.25</v>
      </c>
      <c r="G65" s="29">
        <f t="shared" si="1"/>
        <v>1254.25</v>
      </c>
    </row>
    <row r="66" spans="1:9" ht="40.200000000000003" x14ac:dyDescent="0.3">
      <c r="A66" s="29" t="s">
        <v>179</v>
      </c>
      <c r="B66" s="29" t="s">
        <v>98</v>
      </c>
      <c r="C66" s="29" t="s">
        <v>180</v>
      </c>
      <c r="D66" s="29" t="s">
        <v>94</v>
      </c>
      <c r="E66" s="33">
        <v>1</v>
      </c>
      <c r="F66" s="29">
        <v>3409.9</v>
      </c>
      <c r="G66" s="29">
        <f t="shared" si="1"/>
        <v>3409.9</v>
      </c>
    </row>
    <row r="67" spans="1:9" ht="40.200000000000003" x14ac:dyDescent="0.3">
      <c r="A67" s="29" t="s">
        <v>181</v>
      </c>
      <c r="B67" s="29" t="s">
        <v>98</v>
      </c>
      <c r="C67" s="29" t="s">
        <v>182</v>
      </c>
      <c r="D67" s="29" t="s">
        <v>94</v>
      </c>
      <c r="E67" s="33">
        <v>1</v>
      </c>
      <c r="F67" s="29">
        <v>26.26</v>
      </c>
      <c r="G67" s="29">
        <f t="shared" si="1"/>
        <v>26.26</v>
      </c>
    </row>
    <row r="68" spans="1:9" ht="40.200000000000003" x14ac:dyDescent="0.3">
      <c r="A68" s="29" t="s">
        <v>183</v>
      </c>
      <c r="B68" s="29" t="s">
        <v>98</v>
      </c>
      <c r="C68" s="29" t="s">
        <v>184</v>
      </c>
      <c r="D68" s="29" t="s">
        <v>94</v>
      </c>
      <c r="E68" s="33">
        <v>1</v>
      </c>
      <c r="F68" s="29">
        <v>1429</v>
      </c>
      <c r="G68" s="29">
        <f t="shared" si="1"/>
        <v>1429</v>
      </c>
    </row>
    <row r="69" spans="1:9" x14ac:dyDescent="0.3">
      <c r="A69" s="117" t="s">
        <v>185</v>
      </c>
      <c r="B69" s="117"/>
      <c r="C69" s="117"/>
      <c r="D69" s="117"/>
      <c r="E69" s="117"/>
      <c r="F69" s="117"/>
      <c r="G69" s="30">
        <f>SUM(G24:G68)</f>
        <v>24538.210000000003</v>
      </c>
    </row>
    <row r="70" spans="1:9" ht="15" customHeight="1" x14ac:dyDescent="0.3">
      <c r="A70" s="121" t="s">
        <v>62</v>
      </c>
      <c r="B70" s="122"/>
      <c r="C70" s="122"/>
      <c r="D70" s="122"/>
      <c r="E70" s="122"/>
      <c r="F70" s="122"/>
      <c r="G70" s="123"/>
    </row>
    <row r="71" spans="1:9" ht="36.75" customHeight="1" x14ac:dyDescent="0.3">
      <c r="A71" s="118" t="s">
        <v>88</v>
      </c>
      <c r="B71" s="118"/>
      <c r="C71" s="118"/>
      <c r="D71" s="118"/>
      <c r="E71" s="118"/>
      <c r="F71" s="36">
        <f>0.5/100</f>
        <v>5.0000000000000001E-3</v>
      </c>
      <c r="G71" s="37">
        <f>F71*G69</f>
        <v>122.69105000000002</v>
      </c>
      <c r="I71" s="35"/>
    </row>
    <row r="72" spans="1:9" ht="36.75" customHeight="1" x14ac:dyDescent="0.3">
      <c r="A72" s="119" t="s">
        <v>89</v>
      </c>
      <c r="B72" s="120"/>
      <c r="C72" s="120"/>
      <c r="D72" s="120"/>
      <c r="E72" s="120"/>
      <c r="F72" s="120"/>
      <c r="G72" s="40">
        <f>0.0133333312286825*G69</f>
        <v>327.17608168896925</v>
      </c>
    </row>
    <row r="73" spans="1:9" x14ac:dyDescent="0.3">
      <c r="A73" s="117" t="s">
        <v>90</v>
      </c>
      <c r="B73" s="117"/>
      <c r="C73" s="117"/>
      <c r="D73" s="117"/>
      <c r="E73" s="117"/>
      <c r="F73" s="117"/>
      <c r="G73" s="30">
        <f>G71+G72</f>
        <v>449.86713168896927</v>
      </c>
    </row>
    <row r="75" spans="1:9" x14ac:dyDescent="0.3">
      <c r="A75" s="116" t="s">
        <v>186</v>
      </c>
      <c r="B75" s="116"/>
      <c r="C75" s="116"/>
      <c r="D75" s="116"/>
      <c r="E75" s="116"/>
      <c r="F75" s="116"/>
      <c r="G75" s="116"/>
    </row>
    <row r="76" spans="1:9" x14ac:dyDescent="0.3">
      <c r="A76" s="28" t="s">
        <v>60</v>
      </c>
      <c r="B76" s="28" t="s">
        <v>61</v>
      </c>
      <c r="C76" s="28" t="s">
        <v>62</v>
      </c>
      <c r="D76" s="28" t="s">
        <v>63</v>
      </c>
      <c r="E76" s="28" t="s">
        <v>64</v>
      </c>
      <c r="F76" s="28" t="s">
        <v>65</v>
      </c>
      <c r="G76" s="28" t="s">
        <v>66</v>
      </c>
    </row>
    <row r="77" spans="1:9" ht="27" x14ac:dyDescent="0.3">
      <c r="A77" s="29" t="s">
        <v>187</v>
      </c>
      <c r="B77" s="29" t="s">
        <v>68</v>
      </c>
      <c r="C77" s="29" t="s">
        <v>188</v>
      </c>
      <c r="D77" s="29" t="s">
        <v>94</v>
      </c>
      <c r="E77" s="33">
        <v>2</v>
      </c>
      <c r="F77" s="29">
        <v>28.46</v>
      </c>
      <c r="G77" s="29">
        <f t="shared" ref="G77:G95" si="2">F77*E77</f>
        <v>56.92</v>
      </c>
    </row>
    <row r="78" spans="1:9" ht="40.200000000000003" x14ac:dyDescent="0.3">
      <c r="A78" s="29" t="s">
        <v>189</v>
      </c>
      <c r="B78" s="29" t="s">
        <v>68</v>
      </c>
      <c r="C78" s="29" t="s">
        <v>190</v>
      </c>
      <c r="D78" s="29" t="s">
        <v>94</v>
      </c>
      <c r="E78" s="33">
        <v>1</v>
      </c>
      <c r="F78" s="29">
        <v>41.49</v>
      </c>
      <c r="G78" s="29">
        <f t="shared" si="2"/>
        <v>41.49</v>
      </c>
    </row>
    <row r="79" spans="1:9" ht="40.200000000000003" x14ac:dyDescent="0.3">
      <c r="A79" s="29" t="s">
        <v>191</v>
      </c>
      <c r="B79" s="29" t="s">
        <v>68</v>
      </c>
      <c r="C79" s="29" t="s">
        <v>192</v>
      </c>
      <c r="D79" s="29" t="s">
        <v>94</v>
      </c>
      <c r="E79" s="33">
        <v>3</v>
      </c>
      <c r="F79" s="29">
        <v>15.37</v>
      </c>
      <c r="G79" s="29">
        <f t="shared" si="2"/>
        <v>46.11</v>
      </c>
    </row>
    <row r="80" spans="1:9" ht="27" x14ac:dyDescent="0.3">
      <c r="A80" s="29" t="s">
        <v>193</v>
      </c>
      <c r="B80" s="29" t="s">
        <v>68</v>
      </c>
      <c r="C80" s="29" t="s">
        <v>194</v>
      </c>
      <c r="D80" s="29" t="s">
        <v>195</v>
      </c>
      <c r="E80" s="33">
        <v>5</v>
      </c>
      <c r="F80" s="29">
        <v>13.83</v>
      </c>
      <c r="G80" s="29">
        <f t="shared" si="2"/>
        <v>69.150000000000006</v>
      </c>
    </row>
    <row r="81" spans="1:7" ht="27" x14ac:dyDescent="0.3">
      <c r="A81" s="29" t="s">
        <v>196</v>
      </c>
      <c r="B81" s="29" t="s">
        <v>98</v>
      </c>
      <c r="C81" s="29" t="s">
        <v>197</v>
      </c>
      <c r="D81" s="29" t="s">
        <v>94</v>
      </c>
      <c r="E81" s="33">
        <v>5</v>
      </c>
      <c r="F81" s="29">
        <v>4.9800000000000004</v>
      </c>
      <c r="G81" s="29">
        <f t="shared" si="2"/>
        <v>24.900000000000002</v>
      </c>
    </row>
    <row r="82" spans="1:7" ht="27" x14ac:dyDescent="0.3">
      <c r="A82" s="29" t="s">
        <v>198</v>
      </c>
      <c r="B82" s="29" t="s">
        <v>98</v>
      </c>
      <c r="C82" s="29" t="s">
        <v>199</v>
      </c>
      <c r="D82" s="29" t="s">
        <v>94</v>
      </c>
      <c r="E82" s="33">
        <v>5</v>
      </c>
      <c r="F82" s="29">
        <v>18.899999999999999</v>
      </c>
      <c r="G82" s="29">
        <f t="shared" si="2"/>
        <v>94.5</v>
      </c>
    </row>
    <row r="83" spans="1:7" ht="40.200000000000003" x14ac:dyDescent="0.3">
      <c r="A83" s="29" t="s">
        <v>200</v>
      </c>
      <c r="B83" s="29" t="s">
        <v>68</v>
      </c>
      <c r="C83" s="29" t="s">
        <v>201</v>
      </c>
      <c r="D83" s="29" t="s">
        <v>195</v>
      </c>
      <c r="E83" s="33">
        <v>1</v>
      </c>
      <c r="F83" s="29">
        <v>397.72</v>
      </c>
      <c r="G83" s="29">
        <f t="shared" si="2"/>
        <v>397.72</v>
      </c>
    </row>
    <row r="84" spans="1:7" ht="27" x14ac:dyDescent="0.3">
      <c r="A84" s="29" t="s">
        <v>202</v>
      </c>
      <c r="B84" s="29" t="s">
        <v>68</v>
      </c>
      <c r="C84" s="29" t="s">
        <v>203</v>
      </c>
      <c r="D84" s="29" t="s">
        <v>195</v>
      </c>
      <c r="E84" s="33">
        <v>1</v>
      </c>
      <c r="F84" s="29">
        <v>44.26</v>
      </c>
      <c r="G84" s="29">
        <f t="shared" si="2"/>
        <v>44.26</v>
      </c>
    </row>
    <row r="85" spans="1:7" ht="27" x14ac:dyDescent="0.3">
      <c r="A85" s="29" t="s">
        <v>204</v>
      </c>
      <c r="B85" s="29" t="s">
        <v>68</v>
      </c>
      <c r="C85" s="29" t="s">
        <v>205</v>
      </c>
      <c r="D85" s="29" t="s">
        <v>195</v>
      </c>
      <c r="E85" s="33">
        <v>2</v>
      </c>
      <c r="F85" s="29">
        <v>73.77</v>
      </c>
      <c r="G85" s="29">
        <f t="shared" si="2"/>
        <v>147.54</v>
      </c>
    </row>
    <row r="86" spans="1:7" ht="40.200000000000003" x14ac:dyDescent="0.3">
      <c r="A86" s="29" t="s">
        <v>206</v>
      </c>
      <c r="B86" s="29" t="s">
        <v>68</v>
      </c>
      <c r="C86" s="29" t="s">
        <v>207</v>
      </c>
      <c r="D86" s="29" t="s">
        <v>94</v>
      </c>
      <c r="E86" s="33">
        <f t="shared" ref="E86" si="3">42/6</f>
        <v>7</v>
      </c>
      <c r="F86" s="29">
        <v>2.2999999999999998</v>
      </c>
      <c r="G86" s="29">
        <f t="shared" si="2"/>
        <v>16.099999999999998</v>
      </c>
    </row>
    <row r="87" spans="1:7" ht="40.200000000000003" x14ac:dyDescent="0.3">
      <c r="A87" s="29" t="s">
        <v>208</v>
      </c>
      <c r="B87" s="29" t="s">
        <v>68</v>
      </c>
      <c r="C87" s="29" t="s">
        <v>209</v>
      </c>
      <c r="D87" s="29" t="s">
        <v>94</v>
      </c>
      <c r="E87" s="33">
        <v>1</v>
      </c>
      <c r="F87" s="29">
        <v>31.46</v>
      </c>
      <c r="G87" s="29">
        <f t="shared" si="2"/>
        <v>31.46</v>
      </c>
    </row>
    <row r="88" spans="1:7" ht="40.200000000000003" x14ac:dyDescent="0.3">
      <c r="A88" s="29" t="s">
        <v>210</v>
      </c>
      <c r="B88" s="29" t="s">
        <v>68</v>
      </c>
      <c r="C88" s="29" t="s">
        <v>211</v>
      </c>
      <c r="D88" s="29" t="s">
        <v>94</v>
      </c>
      <c r="E88" s="33">
        <v>2</v>
      </c>
      <c r="F88" s="29">
        <v>5.99</v>
      </c>
      <c r="G88" s="29">
        <f t="shared" si="2"/>
        <v>11.98</v>
      </c>
    </row>
    <row r="89" spans="1:7" ht="27" x14ac:dyDescent="0.3">
      <c r="A89" s="29" t="s">
        <v>212</v>
      </c>
      <c r="B89" s="29" t="s">
        <v>68</v>
      </c>
      <c r="C89" s="29" t="s">
        <v>213</v>
      </c>
      <c r="D89" s="29" t="s">
        <v>94</v>
      </c>
      <c r="E89" s="33">
        <v>1</v>
      </c>
      <c r="F89" s="29">
        <v>261.29000000000002</v>
      </c>
      <c r="G89" s="29">
        <f t="shared" si="2"/>
        <v>261.29000000000002</v>
      </c>
    </row>
    <row r="90" spans="1:7" ht="40.200000000000003" x14ac:dyDescent="0.3">
      <c r="A90" s="29" t="s">
        <v>214</v>
      </c>
      <c r="B90" s="29" t="s">
        <v>68</v>
      </c>
      <c r="C90" s="29" t="s">
        <v>215</v>
      </c>
      <c r="D90" s="29" t="s">
        <v>94</v>
      </c>
      <c r="E90" s="33">
        <v>1</v>
      </c>
      <c r="F90" s="29">
        <v>73.77</v>
      </c>
      <c r="G90" s="29">
        <f t="shared" si="2"/>
        <v>73.77</v>
      </c>
    </row>
    <row r="91" spans="1:7" ht="40.200000000000003" x14ac:dyDescent="0.3">
      <c r="A91" s="29" t="s">
        <v>216</v>
      </c>
      <c r="B91" s="29" t="s">
        <v>68</v>
      </c>
      <c r="C91" s="29" t="s">
        <v>217</v>
      </c>
      <c r="D91" s="29" t="s">
        <v>94</v>
      </c>
      <c r="E91" s="33">
        <v>1</v>
      </c>
      <c r="F91" s="29">
        <v>180.59</v>
      </c>
      <c r="G91" s="29">
        <f t="shared" si="2"/>
        <v>180.59</v>
      </c>
    </row>
    <row r="92" spans="1:7" ht="40.200000000000003" x14ac:dyDescent="0.3">
      <c r="A92" s="29" t="s">
        <v>218</v>
      </c>
      <c r="B92" s="29" t="s">
        <v>68</v>
      </c>
      <c r="C92" s="29" t="s">
        <v>219</v>
      </c>
      <c r="D92" s="29" t="s">
        <v>94</v>
      </c>
      <c r="E92" s="33">
        <v>1</v>
      </c>
      <c r="F92" s="29">
        <v>205.57</v>
      </c>
      <c r="G92" s="29">
        <f t="shared" si="2"/>
        <v>205.57</v>
      </c>
    </row>
    <row r="93" spans="1:7" ht="27" x14ac:dyDescent="0.3">
      <c r="A93" s="29" t="s">
        <v>220</v>
      </c>
      <c r="B93" s="29" t="s">
        <v>68</v>
      </c>
      <c r="C93" s="29" t="s">
        <v>221</v>
      </c>
      <c r="D93" s="29" t="s">
        <v>94</v>
      </c>
      <c r="E93" s="33">
        <v>5</v>
      </c>
      <c r="F93" s="29">
        <v>1.72</v>
      </c>
      <c r="G93" s="29">
        <f t="shared" si="2"/>
        <v>8.6</v>
      </c>
    </row>
    <row r="94" spans="1:7" ht="27" x14ac:dyDescent="0.3">
      <c r="A94" s="29" t="s">
        <v>222</v>
      </c>
      <c r="B94" s="29" t="s">
        <v>98</v>
      </c>
      <c r="C94" s="29" t="s">
        <v>223</v>
      </c>
      <c r="D94" s="29" t="s">
        <v>94</v>
      </c>
      <c r="E94" s="33">
        <v>1</v>
      </c>
      <c r="F94" s="29">
        <v>33.090000000000003</v>
      </c>
      <c r="G94" s="29">
        <f t="shared" si="2"/>
        <v>33.090000000000003</v>
      </c>
    </row>
    <row r="95" spans="1:7" ht="27" x14ac:dyDescent="0.3">
      <c r="A95" s="29" t="s">
        <v>224</v>
      </c>
      <c r="B95" s="29" t="s">
        <v>68</v>
      </c>
      <c r="C95" s="29" t="s">
        <v>225</v>
      </c>
      <c r="D95" s="29" t="s">
        <v>94</v>
      </c>
      <c r="E95" s="33">
        <v>1</v>
      </c>
      <c r="F95" s="29">
        <v>45.64</v>
      </c>
      <c r="G95" s="29">
        <f t="shared" si="2"/>
        <v>45.64</v>
      </c>
    </row>
    <row r="96" spans="1:7" x14ac:dyDescent="0.3">
      <c r="A96" s="117" t="s">
        <v>87</v>
      </c>
      <c r="B96" s="117"/>
      <c r="C96" s="117"/>
      <c r="D96" s="117"/>
      <c r="E96" s="117"/>
      <c r="F96" s="117"/>
      <c r="G96" s="30">
        <f>G97*12</f>
        <v>21488.159999999996</v>
      </c>
    </row>
    <row r="97" spans="1:7" x14ac:dyDescent="0.3">
      <c r="A97" s="117" t="str">
        <f>"TOTAL MENSAL FERRAMENTAS "&amp;A75</f>
        <v>TOTAL MENSAL FERRAMENTAS EQUIPAMENTO DE SEGURANÇA COMPLEMENTARES</v>
      </c>
      <c r="B97" s="117"/>
      <c r="C97" s="117"/>
      <c r="D97" s="117"/>
      <c r="E97" s="117"/>
      <c r="F97" s="117"/>
      <c r="G97" s="30">
        <f>SUM(G77:G95)</f>
        <v>1790.6799999999998</v>
      </c>
    </row>
  </sheetData>
  <mergeCells count="17">
    <mergeCell ref="A1:G2"/>
    <mergeCell ref="A3:G3"/>
    <mergeCell ref="A14:F14"/>
    <mergeCell ref="A15:F15"/>
    <mergeCell ref="A22:G22"/>
    <mergeCell ref="A16:G16"/>
    <mergeCell ref="A17:E17"/>
    <mergeCell ref="A18:F18"/>
    <mergeCell ref="A19:F19"/>
    <mergeCell ref="A75:G75"/>
    <mergeCell ref="A96:F96"/>
    <mergeCell ref="A97:F97"/>
    <mergeCell ref="A69:F69"/>
    <mergeCell ref="A71:E71"/>
    <mergeCell ref="A72:F72"/>
    <mergeCell ref="A70:G70"/>
    <mergeCell ref="A73:F73"/>
  </mergeCells>
  <pageMargins left="0.25" right="0.25" top="0.75" bottom="0.75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2BC2C-28B5-4084-8F47-D7790D18F976}">
  <dimension ref="A2:L1098"/>
  <sheetViews>
    <sheetView topLeftCell="A1058" zoomScale="115" zoomScaleNormal="115" workbookViewId="0">
      <selection activeCell="A2" sqref="A2:L1097"/>
    </sheetView>
  </sheetViews>
  <sheetFormatPr defaultRowHeight="14.4" x14ac:dyDescent="0.3"/>
  <cols>
    <col min="1" max="1" width="20.5546875" customWidth="1"/>
    <col min="3" max="3" width="53.6640625" customWidth="1"/>
    <col min="6" max="6" width="11.44140625" customWidth="1"/>
    <col min="7" max="11" width="0" hidden="1" customWidth="1"/>
    <col min="12" max="12" width="15.6640625" customWidth="1"/>
  </cols>
  <sheetData>
    <row r="2" spans="1:12" x14ac:dyDescent="0.3">
      <c r="A2" s="127" t="s">
        <v>2569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5" customHeight="1" x14ac:dyDescent="0.3">
      <c r="A3" s="128" t="s">
        <v>226</v>
      </c>
      <c r="B3" s="129" t="s">
        <v>227</v>
      </c>
      <c r="C3" s="129" t="s">
        <v>228</v>
      </c>
      <c r="D3" s="130" t="s">
        <v>229</v>
      </c>
      <c r="E3" s="128" t="s">
        <v>230</v>
      </c>
      <c r="F3" s="128" t="s">
        <v>231</v>
      </c>
      <c r="G3" s="130" t="s">
        <v>232</v>
      </c>
      <c r="H3" s="129"/>
      <c r="I3" s="129"/>
      <c r="J3" s="130" t="s">
        <v>233</v>
      </c>
      <c r="K3" s="129"/>
      <c r="L3" s="129"/>
    </row>
    <row r="4" spans="1:12" x14ac:dyDescent="0.3">
      <c r="A4" s="128"/>
      <c r="B4" s="128"/>
      <c r="C4" s="128"/>
      <c r="D4" s="128"/>
      <c r="E4" s="128"/>
      <c r="F4" s="128"/>
      <c r="G4" s="50" t="s">
        <v>234</v>
      </c>
      <c r="H4" s="50" t="s">
        <v>235</v>
      </c>
      <c r="I4" s="50" t="s">
        <v>233</v>
      </c>
      <c r="J4" s="50" t="s">
        <v>234</v>
      </c>
      <c r="K4" s="50" t="s">
        <v>235</v>
      </c>
      <c r="L4" s="50" t="s">
        <v>233</v>
      </c>
    </row>
    <row r="5" spans="1:12" x14ac:dyDescent="0.3">
      <c r="A5" s="51"/>
      <c r="B5" s="51"/>
      <c r="C5" s="51" t="s">
        <v>236</v>
      </c>
      <c r="D5" s="51"/>
      <c r="E5" s="52"/>
      <c r="F5" s="51"/>
      <c r="G5" s="51"/>
      <c r="H5" s="51"/>
      <c r="I5" s="51"/>
      <c r="J5" s="51"/>
      <c r="K5" s="51"/>
      <c r="L5" s="53">
        <f>L1098</f>
        <v>2077677.3129247311</v>
      </c>
    </row>
    <row r="6" spans="1:12" ht="26.4" x14ac:dyDescent="0.3">
      <c r="A6" s="55" t="s">
        <v>237</v>
      </c>
      <c r="B6" s="54" t="s">
        <v>68</v>
      </c>
      <c r="C6" s="54" t="s">
        <v>238</v>
      </c>
      <c r="D6" s="56" t="s">
        <v>94</v>
      </c>
      <c r="E6" s="55">
        <v>15</v>
      </c>
      <c r="F6" s="57">
        <v>2.04</v>
      </c>
      <c r="G6" s="57">
        <v>0</v>
      </c>
      <c r="H6" s="57">
        <v>2.09</v>
      </c>
      <c r="I6" s="57">
        <v>2.09</v>
      </c>
      <c r="J6" s="57">
        <v>0</v>
      </c>
      <c r="K6" s="57">
        <v>31.35</v>
      </c>
      <c r="L6" s="57">
        <f>TRUNC(E6* F6, 2)</f>
        <v>30.6</v>
      </c>
    </row>
    <row r="7" spans="1:12" ht="26.4" x14ac:dyDescent="0.3">
      <c r="A7" s="55" t="s">
        <v>239</v>
      </c>
      <c r="B7" s="54" t="s">
        <v>68</v>
      </c>
      <c r="C7" s="54" t="s">
        <v>240</v>
      </c>
      <c r="D7" s="56" t="s">
        <v>94</v>
      </c>
      <c r="E7" s="55">
        <v>2</v>
      </c>
      <c r="F7" s="57">
        <v>34.270000000000003</v>
      </c>
      <c r="G7" s="57">
        <v>0</v>
      </c>
      <c r="H7" s="57">
        <v>30.49</v>
      </c>
      <c r="I7" s="57">
        <v>30.49</v>
      </c>
      <c r="J7" s="57">
        <v>0</v>
      </c>
      <c r="K7" s="57">
        <v>60.98</v>
      </c>
      <c r="L7" s="57">
        <f t="shared" ref="L7:L70" si="0">E7*F7</f>
        <v>68.540000000000006</v>
      </c>
    </row>
    <row r="8" spans="1:12" ht="39.6" x14ac:dyDescent="0.3">
      <c r="A8" s="55" t="s">
        <v>241</v>
      </c>
      <c r="B8" s="54" t="s">
        <v>68</v>
      </c>
      <c r="C8" s="54" t="s">
        <v>242</v>
      </c>
      <c r="D8" s="56" t="s">
        <v>243</v>
      </c>
      <c r="E8" s="55">
        <v>15</v>
      </c>
      <c r="F8" s="57">
        <v>87</v>
      </c>
      <c r="G8" s="57">
        <v>0</v>
      </c>
      <c r="H8" s="57">
        <v>78.5</v>
      </c>
      <c r="I8" s="57">
        <v>78.5</v>
      </c>
      <c r="J8" s="57">
        <v>0</v>
      </c>
      <c r="K8" s="57">
        <v>1570</v>
      </c>
      <c r="L8" s="57">
        <f t="shared" si="0"/>
        <v>1305</v>
      </c>
    </row>
    <row r="9" spans="1:12" ht="26.4" x14ac:dyDescent="0.3">
      <c r="A9" s="55" t="s">
        <v>244</v>
      </c>
      <c r="B9" s="54" t="s">
        <v>68</v>
      </c>
      <c r="C9" s="54" t="s">
        <v>245</v>
      </c>
      <c r="D9" s="56" t="s">
        <v>246</v>
      </c>
      <c r="E9" s="55">
        <v>25</v>
      </c>
      <c r="F9" s="57">
        <v>14.11</v>
      </c>
      <c r="G9" s="57">
        <v>0</v>
      </c>
      <c r="H9" s="57">
        <v>13.87</v>
      </c>
      <c r="I9" s="57">
        <v>13.87</v>
      </c>
      <c r="J9" s="57">
        <v>0</v>
      </c>
      <c r="K9" s="57">
        <v>346.75</v>
      </c>
      <c r="L9" s="57">
        <f t="shared" si="0"/>
        <v>352.75</v>
      </c>
    </row>
    <row r="10" spans="1:12" x14ac:dyDescent="0.3">
      <c r="A10" s="55" t="s">
        <v>247</v>
      </c>
      <c r="B10" s="54" t="s">
        <v>68</v>
      </c>
      <c r="C10" s="54" t="s">
        <v>248</v>
      </c>
      <c r="D10" s="56" t="s">
        <v>243</v>
      </c>
      <c r="E10" s="55">
        <v>25</v>
      </c>
      <c r="F10" s="57">
        <v>8.11</v>
      </c>
      <c r="G10" s="57">
        <v>0</v>
      </c>
      <c r="H10" s="57">
        <v>9.89</v>
      </c>
      <c r="I10" s="57">
        <v>9.89</v>
      </c>
      <c r="J10" s="57">
        <v>0</v>
      </c>
      <c r="K10" s="57">
        <v>247.25</v>
      </c>
      <c r="L10" s="57">
        <f t="shared" si="0"/>
        <v>202.75</v>
      </c>
    </row>
    <row r="11" spans="1:12" x14ac:dyDescent="0.3">
      <c r="A11" s="55" t="s">
        <v>249</v>
      </c>
      <c r="B11" s="54" t="s">
        <v>68</v>
      </c>
      <c r="C11" s="54" t="s">
        <v>250</v>
      </c>
      <c r="D11" s="56" t="s">
        <v>243</v>
      </c>
      <c r="E11" s="55">
        <v>10</v>
      </c>
      <c r="F11" s="57">
        <v>7.03</v>
      </c>
      <c r="G11" s="57">
        <v>0</v>
      </c>
      <c r="H11" s="57">
        <v>8.57</v>
      </c>
      <c r="I11" s="57">
        <v>8.57</v>
      </c>
      <c r="J11" s="57">
        <v>0</v>
      </c>
      <c r="K11" s="57">
        <v>85.7</v>
      </c>
      <c r="L11" s="57">
        <f t="shared" si="0"/>
        <v>70.3</v>
      </c>
    </row>
    <row r="12" spans="1:12" x14ac:dyDescent="0.3">
      <c r="A12" s="55" t="s">
        <v>251</v>
      </c>
      <c r="B12" s="54" t="s">
        <v>68</v>
      </c>
      <c r="C12" s="54" t="s">
        <v>252</v>
      </c>
      <c r="D12" s="56" t="s">
        <v>243</v>
      </c>
      <c r="E12" s="55">
        <v>100</v>
      </c>
      <c r="F12" s="57">
        <v>8.56</v>
      </c>
      <c r="G12" s="57">
        <v>0</v>
      </c>
      <c r="H12" s="57">
        <v>10.44</v>
      </c>
      <c r="I12" s="57">
        <v>10.44</v>
      </c>
      <c r="J12" s="57">
        <v>0</v>
      </c>
      <c r="K12" s="57">
        <v>887.4</v>
      </c>
      <c r="L12" s="57">
        <f t="shared" si="0"/>
        <v>856</v>
      </c>
    </row>
    <row r="13" spans="1:12" ht="26.4" x14ac:dyDescent="0.3">
      <c r="A13" s="55" t="s">
        <v>1123</v>
      </c>
      <c r="B13" s="54" t="s">
        <v>68</v>
      </c>
      <c r="C13" s="54" t="s">
        <v>1124</v>
      </c>
      <c r="D13" s="56" t="s">
        <v>94</v>
      </c>
      <c r="E13" s="55">
        <v>14</v>
      </c>
      <c r="F13" s="57">
        <v>20.92</v>
      </c>
      <c r="G13" s="57">
        <v>0</v>
      </c>
      <c r="H13" s="57">
        <v>10.44</v>
      </c>
      <c r="I13" s="57">
        <v>10.44</v>
      </c>
      <c r="J13" s="57">
        <v>0</v>
      </c>
      <c r="K13" s="57">
        <v>156.6</v>
      </c>
      <c r="L13" s="57">
        <f t="shared" si="0"/>
        <v>292.88</v>
      </c>
    </row>
    <row r="14" spans="1:12" x14ac:dyDescent="0.3">
      <c r="A14" s="55" t="s">
        <v>253</v>
      </c>
      <c r="B14" s="54" t="s">
        <v>68</v>
      </c>
      <c r="C14" s="54" t="s">
        <v>254</v>
      </c>
      <c r="D14" s="56" t="s">
        <v>243</v>
      </c>
      <c r="E14" s="55">
        <v>50</v>
      </c>
      <c r="F14" s="57">
        <v>8.61</v>
      </c>
      <c r="G14" s="57">
        <v>0</v>
      </c>
      <c r="H14" s="57">
        <v>10.5</v>
      </c>
      <c r="I14" s="57">
        <v>10.5</v>
      </c>
      <c r="J14" s="57">
        <v>0</v>
      </c>
      <c r="K14" s="57">
        <v>525</v>
      </c>
      <c r="L14" s="57">
        <f t="shared" si="0"/>
        <v>430.5</v>
      </c>
    </row>
    <row r="15" spans="1:12" x14ac:dyDescent="0.3">
      <c r="A15" s="55" t="s">
        <v>255</v>
      </c>
      <c r="B15" s="54" t="s">
        <v>68</v>
      </c>
      <c r="C15" s="54" t="s">
        <v>256</v>
      </c>
      <c r="D15" s="56" t="s">
        <v>243</v>
      </c>
      <c r="E15" s="55">
        <v>5</v>
      </c>
      <c r="F15" s="57">
        <v>8.0399999999999991</v>
      </c>
      <c r="G15" s="57">
        <v>0</v>
      </c>
      <c r="H15" s="57">
        <v>9.81</v>
      </c>
      <c r="I15" s="57">
        <v>9.81</v>
      </c>
      <c r="J15" s="57">
        <v>0</v>
      </c>
      <c r="K15" s="57">
        <v>49.05</v>
      </c>
      <c r="L15" s="57">
        <f t="shared" si="0"/>
        <v>40.199999999999996</v>
      </c>
    </row>
    <row r="16" spans="1:12" ht="26.4" x14ac:dyDescent="0.3">
      <c r="A16" s="55" t="s">
        <v>257</v>
      </c>
      <c r="B16" s="54" t="s">
        <v>68</v>
      </c>
      <c r="C16" s="54" t="s">
        <v>258</v>
      </c>
      <c r="D16" s="56" t="s">
        <v>94</v>
      </c>
      <c r="E16" s="55">
        <v>3</v>
      </c>
      <c r="F16" s="57">
        <v>1.92</v>
      </c>
      <c r="G16" s="57">
        <v>0</v>
      </c>
      <c r="H16" s="57">
        <v>1.91</v>
      </c>
      <c r="I16" s="57">
        <v>1.91</v>
      </c>
      <c r="J16" s="57">
        <v>0</v>
      </c>
      <c r="K16" s="57">
        <v>5.73</v>
      </c>
      <c r="L16" s="57">
        <f t="shared" si="0"/>
        <v>5.76</v>
      </c>
    </row>
    <row r="17" spans="1:12" ht="26.4" x14ac:dyDescent="0.3">
      <c r="A17" s="55" t="s">
        <v>259</v>
      </c>
      <c r="B17" s="54" t="s">
        <v>68</v>
      </c>
      <c r="C17" s="54" t="s">
        <v>260</v>
      </c>
      <c r="D17" s="56" t="s">
        <v>94</v>
      </c>
      <c r="E17" s="55">
        <v>6</v>
      </c>
      <c r="F17" s="57">
        <v>11.97</v>
      </c>
      <c r="G17" s="57">
        <v>0</v>
      </c>
      <c r="H17" s="57">
        <v>11.89</v>
      </c>
      <c r="I17" s="57">
        <v>11.89</v>
      </c>
      <c r="J17" s="57">
        <v>0</v>
      </c>
      <c r="K17" s="57">
        <v>71.34</v>
      </c>
      <c r="L17" s="57">
        <f t="shared" si="0"/>
        <v>71.820000000000007</v>
      </c>
    </row>
    <row r="18" spans="1:12" ht="26.4" x14ac:dyDescent="0.3">
      <c r="A18" s="55" t="s">
        <v>261</v>
      </c>
      <c r="B18" s="54" t="s">
        <v>68</v>
      </c>
      <c r="C18" s="54" t="s">
        <v>262</v>
      </c>
      <c r="D18" s="56" t="s">
        <v>94</v>
      </c>
      <c r="E18" s="55">
        <v>1</v>
      </c>
      <c r="F18" s="57">
        <v>20.83</v>
      </c>
      <c r="G18" s="57">
        <v>0</v>
      </c>
      <c r="H18" s="57">
        <v>20.69</v>
      </c>
      <c r="I18" s="57">
        <v>20.69</v>
      </c>
      <c r="J18" s="57">
        <v>0</v>
      </c>
      <c r="K18" s="57">
        <v>20.69</v>
      </c>
      <c r="L18" s="57">
        <f t="shared" si="0"/>
        <v>20.83</v>
      </c>
    </row>
    <row r="19" spans="1:12" ht="26.4" x14ac:dyDescent="0.3">
      <c r="A19" s="55" t="s">
        <v>263</v>
      </c>
      <c r="B19" s="54" t="s">
        <v>68</v>
      </c>
      <c r="C19" s="54" t="s">
        <v>264</v>
      </c>
      <c r="D19" s="56" t="s">
        <v>243</v>
      </c>
      <c r="E19" s="55">
        <v>10</v>
      </c>
      <c r="F19" s="57">
        <v>49.07</v>
      </c>
      <c r="G19" s="57">
        <v>0</v>
      </c>
      <c r="H19" s="57">
        <v>50.28</v>
      </c>
      <c r="I19" s="57">
        <v>50.28</v>
      </c>
      <c r="J19" s="57">
        <v>0</v>
      </c>
      <c r="K19" s="57">
        <v>502.8</v>
      </c>
      <c r="L19" s="57">
        <f t="shared" si="0"/>
        <v>490.7</v>
      </c>
    </row>
    <row r="20" spans="1:12" x14ac:dyDescent="0.3">
      <c r="A20" s="55" t="s">
        <v>265</v>
      </c>
      <c r="B20" s="54" t="s">
        <v>68</v>
      </c>
      <c r="C20" s="54" t="s">
        <v>266</v>
      </c>
      <c r="D20" s="56" t="s">
        <v>94</v>
      </c>
      <c r="E20" s="55">
        <v>3</v>
      </c>
      <c r="F20" s="57">
        <v>10</v>
      </c>
      <c r="G20" s="57">
        <v>0</v>
      </c>
      <c r="H20" s="57">
        <v>9.49</v>
      </c>
      <c r="I20" s="57">
        <v>9.49</v>
      </c>
      <c r="J20" s="57">
        <v>0</v>
      </c>
      <c r="K20" s="57">
        <v>28.47</v>
      </c>
      <c r="L20" s="57">
        <f t="shared" si="0"/>
        <v>30</v>
      </c>
    </row>
    <row r="21" spans="1:12" x14ac:dyDescent="0.3">
      <c r="A21" s="55" t="s">
        <v>267</v>
      </c>
      <c r="B21" s="54" t="s">
        <v>68</v>
      </c>
      <c r="C21" s="54" t="s">
        <v>268</v>
      </c>
      <c r="D21" s="56" t="s">
        <v>94</v>
      </c>
      <c r="E21" s="55">
        <v>7</v>
      </c>
      <c r="F21" s="57">
        <v>76.94</v>
      </c>
      <c r="G21" s="57">
        <v>0</v>
      </c>
      <c r="H21" s="57">
        <v>73.02</v>
      </c>
      <c r="I21" s="57">
        <v>73.02</v>
      </c>
      <c r="J21" s="57">
        <v>0</v>
      </c>
      <c r="K21" s="57">
        <v>146.04</v>
      </c>
      <c r="L21" s="57">
        <f t="shared" si="0"/>
        <v>538.57999999999993</v>
      </c>
    </row>
    <row r="22" spans="1:12" ht="26.4" x14ac:dyDescent="0.3">
      <c r="A22" s="55" t="s">
        <v>269</v>
      </c>
      <c r="B22" s="54" t="s">
        <v>68</v>
      </c>
      <c r="C22" s="54" t="s">
        <v>270</v>
      </c>
      <c r="D22" s="56" t="s">
        <v>94</v>
      </c>
      <c r="E22" s="55">
        <v>2</v>
      </c>
      <c r="F22" s="57">
        <v>30.65</v>
      </c>
      <c r="G22" s="57">
        <v>0</v>
      </c>
      <c r="H22" s="57">
        <v>31.92</v>
      </c>
      <c r="I22" s="57">
        <v>31.92</v>
      </c>
      <c r="J22" s="57">
        <v>0</v>
      </c>
      <c r="K22" s="57">
        <v>63.84</v>
      </c>
      <c r="L22" s="57">
        <f t="shared" si="0"/>
        <v>61.3</v>
      </c>
    </row>
    <row r="23" spans="1:12" ht="26.4" x14ac:dyDescent="0.3">
      <c r="A23" s="55" t="s">
        <v>271</v>
      </c>
      <c r="B23" s="54" t="s">
        <v>68</v>
      </c>
      <c r="C23" s="54" t="s">
        <v>272</v>
      </c>
      <c r="D23" s="56" t="s">
        <v>94</v>
      </c>
      <c r="E23" s="55">
        <v>25</v>
      </c>
      <c r="F23" s="57">
        <v>2.85</v>
      </c>
      <c r="G23" s="57">
        <v>0</v>
      </c>
      <c r="H23" s="57">
        <v>2.96</v>
      </c>
      <c r="I23" s="57">
        <v>2.96</v>
      </c>
      <c r="J23" s="57">
        <v>0</v>
      </c>
      <c r="K23" s="57">
        <v>74</v>
      </c>
      <c r="L23" s="57">
        <f t="shared" si="0"/>
        <v>71.25</v>
      </c>
    </row>
    <row r="24" spans="1:12" ht="26.4" x14ac:dyDescent="0.3">
      <c r="A24" s="55" t="s">
        <v>273</v>
      </c>
      <c r="B24" s="54" t="s">
        <v>68</v>
      </c>
      <c r="C24" s="54" t="s">
        <v>274</v>
      </c>
      <c r="D24" s="56" t="s">
        <v>243</v>
      </c>
      <c r="E24" s="55">
        <v>15</v>
      </c>
      <c r="F24" s="57">
        <v>18.57</v>
      </c>
      <c r="G24" s="57">
        <v>0</v>
      </c>
      <c r="H24" s="57">
        <v>18.96</v>
      </c>
      <c r="I24" s="57">
        <v>18.96</v>
      </c>
      <c r="J24" s="57">
        <v>0</v>
      </c>
      <c r="K24" s="57">
        <v>284.39999999999998</v>
      </c>
      <c r="L24" s="57">
        <f t="shared" si="0"/>
        <v>278.55</v>
      </c>
    </row>
    <row r="25" spans="1:12" ht="26.4" x14ac:dyDescent="0.3">
      <c r="A25" s="55" t="s">
        <v>275</v>
      </c>
      <c r="B25" s="54" t="s">
        <v>68</v>
      </c>
      <c r="C25" s="54" t="s">
        <v>276</v>
      </c>
      <c r="D25" s="56" t="s">
        <v>277</v>
      </c>
      <c r="E25" s="55">
        <v>10</v>
      </c>
      <c r="F25" s="57">
        <v>206.15</v>
      </c>
      <c r="G25" s="57">
        <v>0</v>
      </c>
      <c r="H25" s="57">
        <v>207.98</v>
      </c>
      <c r="I25" s="57">
        <v>207.98</v>
      </c>
      <c r="J25" s="57">
        <v>0</v>
      </c>
      <c r="K25" s="57">
        <v>2079.8000000000002</v>
      </c>
      <c r="L25" s="57">
        <f t="shared" si="0"/>
        <v>2061.5</v>
      </c>
    </row>
    <row r="26" spans="1:12" ht="26.4" x14ac:dyDescent="0.3">
      <c r="A26" s="55" t="s">
        <v>278</v>
      </c>
      <c r="B26" s="54" t="s">
        <v>68</v>
      </c>
      <c r="C26" s="54" t="s">
        <v>279</v>
      </c>
      <c r="D26" s="56" t="s">
        <v>277</v>
      </c>
      <c r="E26" s="55">
        <v>10</v>
      </c>
      <c r="F26" s="57">
        <v>208.84</v>
      </c>
      <c r="G26" s="57">
        <v>0</v>
      </c>
      <c r="H26" s="57">
        <v>210.69</v>
      </c>
      <c r="I26" s="57">
        <v>210.69</v>
      </c>
      <c r="J26" s="57">
        <v>0</v>
      </c>
      <c r="K26" s="57">
        <v>3160.35</v>
      </c>
      <c r="L26" s="57">
        <f t="shared" si="0"/>
        <v>2088.4</v>
      </c>
    </row>
    <row r="27" spans="1:12" ht="26.4" x14ac:dyDescent="0.3">
      <c r="A27" s="55" t="s">
        <v>280</v>
      </c>
      <c r="B27" s="54" t="s">
        <v>68</v>
      </c>
      <c r="C27" s="54" t="s">
        <v>281</v>
      </c>
      <c r="D27" s="56" t="s">
        <v>277</v>
      </c>
      <c r="E27" s="55">
        <v>10</v>
      </c>
      <c r="F27" s="57">
        <v>206.15</v>
      </c>
      <c r="G27" s="57">
        <v>0</v>
      </c>
      <c r="H27" s="57">
        <v>207.98</v>
      </c>
      <c r="I27" s="57">
        <v>207.98</v>
      </c>
      <c r="J27" s="57">
        <v>0</v>
      </c>
      <c r="K27" s="57">
        <v>4159.6000000000004</v>
      </c>
      <c r="L27" s="57">
        <f t="shared" si="0"/>
        <v>2061.5</v>
      </c>
    </row>
    <row r="28" spans="1:12" x14ac:dyDescent="0.3">
      <c r="A28" s="55" t="s">
        <v>282</v>
      </c>
      <c r="B28" s="54" t="s">
        <v>68</v>
      </c>
      <c r="C28" s="54" t="s">
        <v>283</v>
      </c>
      <c r="D28" s="56" t="s">
        <v>243</v>
      </c>
      <c r="E28" s="55">
        <v>200</v>
      </c>
      <c r="F28" s="57">
        <v>2.39</v>
      </c>
      <c r="G28" s="57">
        <v>0</v>
      </c>
      <c r="H28" s="57">
        <v>2.29</v>
      </c>
      <c r="I28" s="57">
        <v>2.29</v>
      </c>
      <c r="J28" s="57">
        <v>0</v>
      </c>
      <c r="K28" s="57">
        <v>458</v>
      </c>
      <c r="L28" s="57">
        <f t="shared" si="0"/>
        <v>478</v>
      </c>
    </row>
    <row r="29" spans="1:12" ht="26.4" x14ac:dyDescent="0.3">
      <c r="A29" s="55" t="s">
        <v>284</v>
      </c>
      <c r="B29" s="54" t="s">
        <v>68</v>
      </c>
      <c r="C29" s="54" t="s">
        <v>285</v>
      </c>
      <c r="D29" s="56" t="s">
        <v>243</v>
      </c>
      <c r="E29" s="55">
        <v>120</v>
      </c>
      <c r="F29" s="57">
        <v>1.39</v>
      </c>
      <c r="G29" s="57">
        <v>0</v>
      </c>
      <c r="H29" s="57">
        <v>1.32</v>
      </c>
      <c r="I29" s="57">
        <v>1.32</v>
      </c>
      <c r="J29" s="57">
        <v>0</v>
      </c>
      <c r="K29" s="57">
        <v>158.4</v>
      </c>
      <c r="L29" s="57">
        <f t="shared" si="0"/>
        <v>166.79999999999998</v>
      </c>
    </row>
    <row r="30" spans="1:12" ht="26.4" x14ac:dyDescent="0.3">
      <c r="A30" s="55" t="s">
        <v>286</v>
      </c>
      <c r="B30" s="54" t="s">
        <v>68</v>
      </c>
      <c r="C30" s="54" t="s">
        <v>287</v>
      </c>
      <c r="D30" s="56" t="s">
        <v>243</v>
      </c>
      <c r="E30" s="55">
        <v>20</v>
      </c>
      <c r="F30" s="57">
        <v>4.37</v>
      </c>
      <c r="G30" s="57">
        <v>0</v>
      </c>
      <c r="H30" s="57">
        <v>4.42</v>
      </c>
      <c r="I30" s="57">
        <v>4.42</v>
      </c>
      <c r="J30" s="57">
        <v>0</v>
      </c>
      <c r="K30" s="57">
        <v>88.4</v>
      </c>
      <c r="L30" s="57">
        <f t="shared" si="0"/>
        <v>87.4</v>
      </c>
    </row>
    <row r="31" spans="1:12" x14ac:dyDescent="0.3">
      <c r="A31" s="55" t="s">
        <v>288</v>
      </c>
      <c r="B31" s="54" t="s">
        <v>68</v>
      </c>
      <c r="C31" s="54" t="s">
        <v>289</v>
      </c>
      <c r="D31" s="56" t="s">
        <v>243</v>
      </c>
      <c r="E31" s="55">
        <v>180</v>
      </c>
      <c r="F31" s="57">
        <v>0.7</v>
      </c>
      <c r="G31" s="57">
        <v>0</v>
      </c>
      <c r="H31" s="57">
        <v>0.67</v>
      </c>
      <c r="I31" s="57">
        <v>0.67</v>
      </c>
      <c r="J31" s="57">
        <v>0</v>
      </c>
      <c r="K31" s="57">
        <v>120.6</v>
      </c>
      <c r="L31" s="57">
        <f t="shared" si="0"/>
        <v>125.99999999999999</v>
      </c>
    </row>
    <row r="32" spans="1:12" x14ac:dyDescent="0.3">
      <c r="A32" s="55" t="s">
        <v>290</v>
      </c>
      <c r="B32" s="54" t="s">
        <v>68</v>
      </c>
      <c r="C32" s="54" t="s">
        <v>291</v>
      </c>
      <c r="D32" s="56" t="s">
        <v>94</v>
      </c>
      <c r="E32" s="55">
        <v>39</v>
      </c>
      <c r="F32" s="57">
        <v>45.9</v>
      </c>
      <c r="G32" s="57">
        <v>0</v>
      </c>
      <c r="H32" s="57">
        <v>46.58</v>
      </c>
      <c r="I32" s="57">
        <v>46.58</v>
      </c>
      <c r="J32" s="57">
        <v>0</v>
      </c>
      <c r="K32" s="57">
        <v>1816.62</v>
      </c>
      <c r="L32" s="57">
        <f t="shared" si="0"/>
        <v>1790.1</v>
      </c>
    </row>
    <row r="33" spans="1:12" ht="26.4" x14ac:dyDescent="0.3">
      <c r="A33" s="55" t="s">
        <v>294</v>
      </c>
      <c r="B33" s="54" t="s">
        <v>68</v>
      </c>
      <c r="C33" s="54" t="s">
        <v>295</v>
      </c>
      <c r="D33" s="56" t="s">
        <v>94</v>
      </c>
      <c r="E33" s="55">
        <v>4</v>
      </c>
      <c r="F33" s="57">
        <v>52.9</v>
      </c>
      <c r="G33" s="57">
        <v>0</v>
      </c>
      <c r="H33" s="57">
        <v>159.9</v>
      </c>
      <c r="I33" s="57">
        <v>159.9</v>
      </c>
      <c r="J33" s="57">
        <v>0</v>
      </c>
      <c r="K33" s="57">
        <v>799.5</v>
      </c>
      <c r="L33" s="57">
        <f t="shared" si="0"/>
        <v>211.6</v>
      </c>
    </row>
    <row r="34" spans="1:12" ht="26.4" x14ac:dyDescent="0.3">
      <c r="A34" s="55" t="s">
        <v>296</v>
      </c>
      <c r="B34" s="54" t="s">
        <v>68</v>
      </c>
      <c r="C34" s="54" t="s">
        <v>297</v>
      </c>
      <c r="D34" s="56" t="s">
        <v>94</v>
      </c>
      <c r="E34" s="55">
        <v>2</v>
      </c>
      <c r="F34" s="57">
        <v>414.31</v>
      </c>
      <c r="G34" s="57">
        <v>0</v>
      </c>
      <c r="H34" s="57">
        <v>202.41</v>
      </c>
      <c r="I34" s="57">
        <v>202.41</v>
      </c>
      <c r="J34" s="57">
        <v>0</v>
      </c>
      <c r="K34" s="57">
        <v>404.82</v>
      </c>
      <c r="L34" s="57">
        <f t="shared" si="0"/>
        <v>828.62</v>
      </c>
    </row>
    <row r="35" spans="1:12" ht="26.4" x14ac:dyDescent="0.3">
      <c r="A35" s="55" t="s">
        <v>298</v>
      </c>
      <c r="B35" s="54" t="s">
        <v>68</v>
      </c>
      <c r="C35" s="54" t="s">
        <v>299</v>
      </c>
      <c r="D35" s="56" t="s">
        <v>300</v>
      </c>
      <c r="E35" s="55">
        <v>1</v>
      </c>
      <c r="F35" s="57">
        <v>17.23</v>
      </c>
      <c r="G35" s="57">
        <v>0</v>
      </c>
      <c r="H35" s="57">
        <v>55</v>
      </c>
      <c r="I35" s="57">
        <v>55</v>
      </c>
      <c r="J35" s="57">
        <v>0</v>
      </c>
      <c r="K35" s="57">
        <v>220</v>
      </c>
      <c r="L35" s="57">
        <f t="shared" si="0"/>
        <v>17.23</v>
      </c>
    </row>
    <row r="36" spans="1:12" ht="26.4" x14ac:dyDescent="0.3">
      <c r="A36" s="55" t="s">
        <v>301</v>
      </c>
      <c r="B36" s="54" t="s">
        <v>68</v>
      </c>
      <c r="C36" s="54" t="s">
        <v>302</v>
      </c>
      <c r="D36" s="56" t="s">
        <v>300</v>
      </c>
      <c r="E36" s="55">
        <v>35</v>
      </c>
      <c r="F36" s="57">
        <v>38.32</v>
      </c>
      <c r="G36" s="57">
        <v>0</v>
      </c>
      <c r="H36" s="57">
        <v>393.84</v>
      </c>
      <c r="I36" s="57">
        <v>393.84</v>
      </c>
      <c r="J36" s="57">
        <v>0</v>
      </c>
      <c r="K36" s="57">
        <v>1575.36</v>
      </c>
      <c r="L36" s="57">
        <f t="shared" si="0"/>
        <v>1341.2</v>
      </c>
    </row>
    <row r="37" spans="1:12" ht="26.4" x14ac:dyDescent="0.3">
      <c r="A37" s="55" t="s">
        <v>303</v>
      </c>
      <c r="B37" s="54" t="s">
        <v>68</v>
      </c>
      <c r="C37" s="54" t="s">
        <v>304</v>
      </c>
      <c r="D37" s="56" t="s">
        <v>300</v>
      </c>
      <c r="E37" s="55">
        <v>10</v>
      </c>
      <c r="F37" s="57">
        <v>101.82</v>
      </c>
      <c r="G37" s="57">
        <v>0</v>
      </c>
      <c r="H37" s="57">
        <v>17.899999999999999</v>
      </c>
      <c r="I37" s="57">
        <v>17.899999999999999</v>
      </c>
      <c r="J37" s="57">
        <v>0</v>
      </c>
      <c r="K37" s="57">
        <v>17.899999999999999</v>
      </c>
      <c r="L37" s="57">
        <f t="shared" si="0"/>
        <v>1018.1999999999999</v>
      </c>
    </row>
    <row r="38" spans="1:12" ht="39.6" x14ac:dyDescent="0.3">
      <c r="A38" s="55" t="s">
        <v>307</v>
      </c>
      <c r="B38" s="54" t="s">
        <v>68</v>
      </c>
      <c r="C38" s="54" t="s">
        <v>308</v>
      </c>
      <c r="D38" s="56" t="s">
        <v>94</v>
      </c>
      <c r="E38" s="55">
        <v>1000</v>
      </c>
      <c r="F38" s="57">
        <v>0.7</v>
      </c>
      <c r="G38" s="57">
        <v>0</v>
      </c>
      <c r="H38" s="57">
        <v>39.82</v>
      </c>
      <c r="I38" s="57">
        <v>39.82</v>
      </c>
      <c r="J38" s="57">
        <v>0</v>
      </c>
      <c r="K38" s="57">
        <v>1393.7</v>
      </c>
      <c r="L38" s="57">
        <f t="shared" si="0"/>
        <v>700</v>
      </c>
    </row>
    <row r="39" spans="1:12" ht="39.6" x14ac:dyDescent="0.3">
      <c r="A39" s="55" t="s">
        <v>309</v>
      </c>
      <c r="B39" s="54" t="s">
        <v>68</v>
      </c>
      <c r="C39" s="54" t="s">
        <v>310</v>
      </c>
      <c r="D39" s="56" t="s">
        <v>94</v>
      </c>
      <c r="E39" s="55">
        <v>100</v>
      </c>
      <c r="F39" s="57">
        <v>2.2999999999999998</v>
      </c>
      <c r="G39" s="57">
        <v>0</v>
      </c>
      <c r="H39" s="57">
        <v>105.81</v>
      </c>
      <c r="I39" s="57">
        <v>105.81</v>
      </c>
      <c r="J39" s="57">
        <v>0</v>
      </c>
      <c r="K39" s="57">
        <v>1058.0999999999999</v>
      </c>
      <c r="L39" s="57">
        <f t="shared" si="0"/>
        <v>229.99999999999997</v>
      </c>
    </row>
    <row r="40" spans="1:12" ht="66" x14ac:dyDescent="0.3">
      <c r="A40" s="55" t="s">
        <v>311</v>
      </c>
      <c r="B40" s="54" t="s">
        <v>68</v>
      </c>
      <c r="C40" s="54" t="s">
        <v>312</v>
      </c>
      <c r="D40" s="56" t="s">
        <v>313</v>
      </c>
      <c r="E40" s="55">
        <v>15</v>
      </c>
      <c r="F40" s="57">
        <v>62.46</v>
      </c>
      <c r="G40" s="57">
        <v>0</v>
      </c>
      <c r="H40" s="57">
        <v>4223</v>
      </c>
      <c r="I40" s="57">
        <v>4223</v>
      </c>
      <c r="J40" s="57">
        <v>0</v>
      </c>
      <c r="K40" s="57">
        <v>4223</v>
      </c>
      <c r="L40" s="57">
        <f t="shared" si="0"/>
        <v>936.9</v>
      </c>
    </row>
    <row r="41" spans="1:12" ht="52.8" x14ac:dyDescent="0.3">
      <c r="A41" s="55" t="s">
        <v>314</v>
      </c>
      <c r="B41" s="54" t="s">
        <v>68</v>
      </c>
      <c r="C41" s="54" t="s">
        <v>315</v>
      </c>
      <c r="D41" s="56" t="s">
        <v>94</v>
      </c>
      <c r="E41" s="55">
        <v>1</v>
      </c>
      <c r="F41" s="57">
        <v>3142.83</v>
      </c>
      <c r="G41" s="57">
        <v>0</v>
      </c>
      <c r="H41" s="57">
        <v>3141.7</v>
      </c>
      <c r="I41" s="57">
        <v>3141.7</v>
      </c>
      <c r="J41" s="57">
        <v>0</v>
      </c>
      <c r="K41" s="57">
        <v>3141.7</v>
      </c>
      <c r="L41" s="57">
        <f t="shared" si="0"/>
        <v>3142.83</v>
      </c>
    </row>
    <row r="42" spans="1:12" ht="52.8" x14ac:dyDescent="0.3">
      <c r="A42" s="55" t="s">
        <v>316</v>
      </c>
      <c r="B42" s="54" t="s">
        <v>68</v>
      </c>
      <c r="C42" s="54" t="s">
        <v>317</v>
      </c>
      <c r="D42" s="56" t="s">
        <v>94</v>
      </c>
      <c r="E42" s="55">
        <v>1</v>
      </c>
      <c r="F42" s="57">
        <v>2642.55</v>
      </c>
      <c r="G42" s="57">
        <v>0</v>
      </c>
      <c r="H42" s="57">
        <v>630</v>
      </c>
      <c r="I42" s="57">
        <v>630</v>
      </c>
      <c r="J42" s="57">
        <v>0</v>
      </c>
      <c r="K42" s="57">
        <v>630</v>
      </c>
      <c r="L42" s="57">
        <f t="shared" si="0"/>
        <v>2642.55</v>
      </c>
    </row>
    <row r="43" spans="1:12" ht="52.8" x14ac:dyDescent="0.3">
      <c r="A43" s="55" t="s">
        <v>318</v>
      </c>
      <c r="B43" s="54" t="s">
        <v>68</v>
      </c>
      <c r="C43" s="54" t="s">
        <v>319</v>
      </c>
      <c r="D43" s="56" t="s">
        <v>94</v>
      </c>
      <c r="E43" s="55">
        <v>1</v>
      </c>
      <c r="F43" s="57">
        <v>1766.68</v>
      </c>
      <c r="G43" s="57">
        <v>0</v>
      </c>
      <c r="H43" s="57">
        <v>0.75</v>
      </c>
      <c r="I43" s="57">
        <v>0.75</v>
      </c>
      <c r="J43" s="57">
        <v>0</v>
      </c>
      <c r="K43" s="57">
        <v>750</v>
      </c>
      <c r="L43" s="57">
        <f t="shared" si="0"/>
        <v>1766.68</v>
      </c>
    </row>
    <row r="44" spans="1:12" ht="52.8" x14ac:dyDescent="0.3">
      <c r="A44" s="55" t="s">
        <v>320</v>
      </c>
      <c r="B44" s="54" t="s">
        <v>68</v>
      </c>
      <c r="C44" s="54" t="s">
        <v>321</v>
      </c>
      <c r="D44" s="56" t="s">
        <v>94</v>
      </c>
      <c r="E44" s="55">
        <v>1</v>
      </c>
      <c r="F44" s="57">
        <v>9907.0300000000007</v>
      </c>
      <c r="G44" s="57">
        <v>0</v>
      </c>
      <c r="H44" s="57">
        <v>2.46</v>
      </c>
      <c r="I44" s="57">
        <v>2.46</v>
      </c>
      <c r="J44" s="57">
        <v>0</v>
      </c>
      <c r="K44" s="57">
        <v>246</v>
      </c>
      <c r="L44" s="57">
        <f t="shared" si="0"/>
        <v>9907.0300000000007</v>
      </c>
    </row>
    <row r="45" spans="1:12" ht="52.8" x14ac:dyDescent="0.3">
      <c r="A45" s="55" t="s">
        <v>322</v>
      </c>
      <c r="B45" s="54" t="s">
        <v>68</v>
      </c>
      <c r="C45" s="54" t="s">
        <v>323</v>
      </c>
      <c r="D45" s="56" t="s">
        <v>94</v>
      </c>
      <c r="E45" s="55">
        <v>1</v>
      </c>
      <c r="F45" s="57">
        <v>4593.82</v>
      </c>
      <c r="G45" s="57">
        <v>0</v>
      </c>
      <c r="H45" s="57">
        <v>62.17</v>
      </c>
      <c r="I45" s="57">
        <v>62.17</v>
      </c>
      <c r="J45" s="57">
        <v>0</v>
      </c>
      <c r="K45" s="57">
        <v>932.55</v>
      </c>
      <c r="L45" s="57">
        <f t="shared" si="0"/>
        <v>4593.82</v>
      </c>
    </row>
    <row r="46" spans="1:12" ht="52.8" x14ac:dyDescent="0.3">
      <c r="A46" s="55" t="s">
        <v>324</v>
      </c>
      <c r="B46" s="54" t="s">
        <v>68</v>
      </c>
      <c r="C46" s="54" t="s">
        <v>325</v>
      </c>
      <c r="D46" s="56" t="s">
        <v>94</v>
      </c>
      <c r="E46" s="55">
        <v>1</v>
      </c>
      <c r="F46" s="57">
        <v>9319.91</v>
      </c>
      <c r="G46" s="57">
        <v>0</v>
      </c>
      <c r="H46" s="57">
        <v>3224.14</v>
      </c>
      <c r="I46" s="57">
        <v>3224.14</v>
      </c>
      <c r="J46" s="57">
        <v>0</v>
      </c>
      <c r="K46" s="57">
        <v>16120.7</v>
      </c>
      <c r="L46" s="57">
        <f t="shared" si="0"/>
        <v>9319.91</v>
      </c>
    </row>
    <row r="47" spans="1:12" ht="52.8" x14ac:dyDescent="0.3">
      <c r="A47" s="55" t="s">
        <v>326</v>
      </c>
      <c r="B47" s="54" t="s">
        <v>68</v>
      </c>
      <c r="C47" s="54" t="s">
        <v>327</v>
      </c>
      <c r="D47" s="56" t="s">
        <v>94</v>
      </c>
      <c r="E47" s="55">
        <v>1</v>
      </c>
      <c r="F47" s="57">
        <v>1893.88</v>
      </c>
      <c r="G47" s="57">
        <v>0</v>
      </c>
      <c r="H47" s="57">
        <v>2710.92</v>
      </c>
      <c r="I47" s="57">
        <v>2710.92</v>
      </c>
      <c r="J47" s="57">
        <v>0</v>
      </c>
      <c r="K47" s="57">
        <v>13554.6</v>
      </c>
      <c r="L47" s="57">
        <f t="shared" si="0"/>
        <v>1893.88</v>
      </c>
    </row>
    <row r="48" spans="1:12" ht="26.4" x14ac:dyDescent="0.3">
      <c r="A48" s="55" t="s">
        <v>330</v>
      </c>
      <c r="B48" s="54" t="s">
        <v>68</v>
      </c>
      <c r="C48" s="54" t="s">
        <v>331</v>
      </c>
      <c r="D48" s="56" t="s">
        <v>94</v>
      </c>
      <c r="E48" s="55">
        <v>3</v>
      </c>
      <c r="F48" s="57">
        <v>26.29</v>
      </c>
      <c r="G48" s="57">
        <v>0</v>
      </c>
      <c r="H48" s="57">
        <v>1812.39</v>
      </c>
      <c r="I48" s="57">
        <v>1812.39</v>
      </c>
      <c r="J48" s="57">
        <v>0</v>
      </c>
      <c r="K48" s="57">
        <v>9061.9500000000007</v>
      </c>
      <c r="L48" s="57">
        <f t="shared" si="0"/>
        <v>78.87</v>
      </c>
    </row>
    <row r="49" spans="1:12" ht="39.6" x14ac:dyDescent="0.3">
      <c r="A49" s="55" t="s">
        <v>332</v>
      </c>
      <c r="B49" s="54" t="s">
        <v>68</v>
      </c>
      <c r="C49" s="54" t="s">
        <v>333</v>
      </c>
      <c r="D49" s="56" t="s">
        <v>94</v>
      </c>
      <c r="E49" s="55">
        <v>4</v>
      </c>
      <c r="F49" s="57">
        <v>1.77</v>
      </c>
      <c r="G49" s="57">
        <v>0</v>
      </c>
      <c r="H49" s="57">
        <v>10163.34</v>
      </c>
      <c r="I49" s="57">
        <v>10163.34</v>
      </c>
      <c r="J49" s="57">
        <v>0</v>
      </c>
      <c r="K49" s="57">
        <v>50816.7</v>
      </c>
      <c r="L49" s="57">
        <f t="shared" si="0"/>
        <v>7.08</v>
      </c>
    </row>
    <row r="50" spans="1:12" ht="39.6" x14ac:dyDescent="0.3">
      <c r="A50" s="55" t="s">
        <v>334</v>
      </c>
      <c r="B50" s="54" t="s">
        <v>68</v>
      </c>
      <c r="C50" s="54" t="s">
        <v>335</v>
      </c>
      <c r="D50" s="56" t="s">
        <v>94</v>
      </c>
      <c r="E50" s="55">
        <v>7</v>
      </c>
      <c r="F50" s="57">
        <v>0.79</v>
      </c>
      <c r="G50" s="57">
        <v>0</v>
      </c>
      <c r="H50" s="57">
        <v>4712.66</v>
      </c>
      <c r="I50" s="57">
        <v>4712.66</v>
      </c>
      <c r="J50" s="57">
        <v>0</v>
      </c>
      <c r="K50" s="57">
        <v>23563.3</v>
      </c>
      <c r="L50" s="57">
        <f t="shared" si="0"/>
        <v>5.53</v>
      </c>
    </row>
    <row r="51" spans="1:12" ht="39.6" x14ac:dyDescent="0.3">
      <c r="A51" s="55" t="s">
        <v>336</v>
      </c>
      <c r="B51" s="54" t="s">
        <v>68</v>
      </c>
      <c r="C51" s="54" t="s">
        <v>337</v>
      </c>
      <c r="D51" s="56" t="s">
        <v>94</v>
      </c>
      <c r="E51" s="55">
        <v>1500</v>
      </c>
      <c r="F51" s="57">
        <v>0.67</v>
      </c>
      <c r="G51" s="57">
        <v>0</v>
      </c>
      <c r="H51" s="57">
        <v>9561.02</v>
      </c>
      <c r="I51" s="57">
        <v>9561.02</v>
      </c>
      <c r="J51" s="57">
        <v>0</v>
      </c>
      <c r="K51" s="57">
        <v>47805.1</v>
      </c>
      <c r="L51" s="57">
        <f t="shared" si="0"/>
        <v>1005.0000000000001</v>
      </c>
    </row>
    <row r="52" spans="1:12" ht="26.4" x14ac:dyDescent="0.3">
      <c r="A52" s="55" t="s">
        <v>338</v>
      </c>
      <c r="B52" s="54" t="s">
        <v>68</v>
      </c>
      <c r="C52" s="54" t="s">
        <v>339</v>
      </c>
      <c r="D52" s="56" t="s">
        <v>94</v>
      </c>
      <c r="E52" s="55">
        <v>5</v>
      </c>
      <c r="F52" s="57">
        <v>1.02</v>
      </c>
      <c r="G52" s="57">
        <v>0</v>
      </c>
      <c r="H52" s="57">
        <v>1942.88</v>
      </c>
      <c r="I52" s="57">
        <v>1942.88</v>
      </c>
      <c r="J52" s="57">
        <v>0</v>
      </c>
      <c r="K52" s="57">
        <v>9714.4</v>
      </c>
      <c r="L52" s="57">
        <f t="shared" si="0"/>
        <v>5.0999999999999996</v>
      </c>
    </row>
    <row r="53" spans="1:12" ht="26.4" x14ac:dyDescent="0.3">
      <c r="A53" s="55" t="s">
        <v>340</v>
      </c>
      <c r="B53" s="54" t="s">
        <v>68</v>
      </c>
      <c r="C53" s="54" t="s">
        <v>341</v>
      </c>
      <c r="D53" s="56" t="s">
        <v>94</v>
      </c>
      <c r="E53" s="55">
        <v>4</v>
      </c>
      <c r="F53" s="57">
        <v>4.54</v>
      </c>
      <c r="G53" s="57">
        <v>0</v>
      </c>
      <c r="H53" s="57">
        <v>8650</v>
      </c>
      <c r="I53" s="57">
        <v>8650</v>
      </c>
      <c r="J53" s="57">
        <v>0</v>
      </c>
      <c r="K53" s="57">
        <v>8650</v>
      </c>
      <c r="L53" s="57">
        <f t="shared" si="0"/>
        <v>18.16</v>
      </c>
    </row>
    <row r="54" spans="1:12" ht="26.4" x14ac:dyDescent="0.3">
      <c r="A54" s="55" t="s">
        <v>342</v>
      </c>
      <c r="B54" s="54" t="s">
        <v>68</v>
      </c>
      <c r="C54" s="54" t="s">
        <v>343</v>
      </c>
      <c r="D54" s="56" t="s">
        <v>94</v>
      </c>
      <c r="E54" s="55">
        <v>3</v>
      </c>
      <c r="F54" s="57">
        <v>20.22</v>
      </c>
      <c r="G54" s="57">
        <v>0</v>
      </c>
      <c r="H54" s="57">
        <v>643.58000000000004</v>
      </c>
      <c r="I54" s="57">
        <v>643.58000000000004</v>
      </c>
      <c r="J54" s="57">
        <v>0</v>
      </c>
      <c r="K54" s="57">
        <v>643.58000000000004</v>
      </c>
      <c r="L54" s="57">
        <f t="shared" si="0"/>
        <v>60.66</v>
      </c>
    </row>
    <row r="55" spans="1:12" ht="39.6" x14ac:dyDescent="0.3">
      <c r="A55" s="55" t="s">
        <v>346</v>
      </c>
      <c r="B55" s="54" t="s">
        <v>68</v>
      </c>
      <c r="C55" s="54" t="s">
        <v>347</v>
      </c>
      <c r="D55" s="56" t="s">
        <v>300</v>
      </c>
      <c r="E55" s="55">
        <v>10</v>
      </c>
      <c r="F55" s="57">
        <v>0.67</v>
      </c>
      <c r="G55" s="57">
        <v>0</v>
      </c>
      <c r="H55" s="57">
        <v>23.96</v>
      </c>
      <c r="I55" s="57">
        <v>23.96</v>
      </c>
      <c r="J55" s="57">
        <v>0</v>
      </c>
      <c r="K55" s="57">
        <v>71.88</v>
      </c>
      <c r="L55" s="57">
        <f t="shared" si="0"/>
        <v>6.7</v>
      </c>
    </row>
    <row r="56" spans="1:12" ht="39.6" x14ac:dyDescent="0.3">
      <c r="A56" s="55" t="s">
        <v>348</v>
      </c>
      <c r="B56" s="54" t="s">
        <v>68</v>
      </c>
      <c r="C56" s="54" t="s">
        <v>349</v>
      </c>
      <c r="D56" s="56" t="s">
        <v>300</v>
      </c>
      <c r="E56" s="55">
        <v>1243</v>
      </c>
      <c r="F56" s="57">
        <v>1.45</v>
      </c>
      <c r="G56" s="57">
        <v>0</v>
      </c>
      <c r="H56" s="57">
        <v>1.77</v>
      </c>
      <c r="I56" s="57">
        <v>1.77</v>
      </c>
      <c r="J56" s="57">
        <v>0</v>
      </c>
      <c r="K56" s="57">
        <v>7.08</v>
      </c>
      <c r="L56" s="57">
        <f t="shared" si="0"/>
        <v>1802.35</v>
      </c>
    </row>
    <row r="57" spans="1:12" ht="39.6" x14ac:dyDescent="0.3">
      <c r="A57" s="55" t="s">
        <v>350</v>
      </c>
      <c r="B57" s="54" t="s">
        <v>68</v>
      </c>
      <c r="C57" s="54" t="s">
        <v>351</v>
      </c>
      <c r="D57" s="56" t="s">
        <v>300</v>
      </c>
      <c r="E57" s="55">
        <v>1243.4000000000001</v>
      </c>
      <c r="F57" s="57">
        <v>10.44</v>
      </c>
      <c r="G57" s="57">
        <v>0</v>
      </c>
      <c r="H57" s="57">
        <v>0.79</v>
      </c>
      <c r="I57" s="57">
        <v>0.79</v>
      </c>
      <c r="J57" s="57">
        <v>0</v>
      </c>
      <c r="K57" s="57">
        <v>5.53</v>
      </c>
      <c r="L57" s="57">
        <f t="shared" si="0"/>
        <v>12981.096</v>
      </c>
    </row>
    <row r="58" spans="1:12" ht="39.6" x14ac:dyDescent="0.3">
      <c r="A58" s="55" t="s">
        <v>352</v>
      </c>
      <c r="B58" s="54" t="s">
        <v>68</v>
      </c>
      <c r="C58" s="54" t="s">
        <v>353</v>
      </c>
      <c r="D58" s="56" t="s">
        <v>300</v>
      </c>
      <c r="E58" s="55">
        <v>50</v>
      </c>
      <c r="F58" s="57">
        <v>111.06</v>
      </c>
      <c r="G58" s="57">
        <v>0</v>
      </c>
      <c r="H58" s="57">
        <v>0.73</v>
      </c>
      <c r="I58" s="57">
        <v>0.73</v>
      </c>
      <c r="J58" s="57">
        <v>0</v>
      </c>
      <c r="K58" s="57">
        <v>1095</v>
      </c>
      <c r="L58" s="57">
        <f t="shared" si="0"/>
        <v>5553</v>
      </c>
    </row>
    <row r="59" spans="1:12" ht="39.6" x14ac:dyDescent="0.3">
      <c r="A59" s="55" t="s">
        <v>354</v>
      </c>
      <c r="B59" s="54" t="s">
        <v>68</v>
      </c>
      <c r="C59" s="54" t="s">
        <v>355</v>
      </c>
      <c r="D59" s="56" t="s">
        <v>300</v>
      </c>
      <c r="E59" s="55">
        <v>2316.9</v>
      </c>
      <c r="F59" s="57">
        <v>2.29</v>
      </c>
      <c r="G59" s="57">
        <v>0</v>
      </c>
      <c r="H59" s="57">
        <v>1.01</v>
      </c>
      <c r="I59" s="57">
        <v>1.01</v>
      </c>
      <c r="J59" s="57">
        <v>0</v>
      </c>
      <c r="K59" s="57">
        <v>5.05</v>
      </c>
      <c r="L59" s="57">
        <f t="shared" si="0"/>
        <v>5305.701</v>
      </c>
    </row>
    <row r="60" spans="1:12" ht="39.6" x14ac:dyDescent="0.3">
      <c r="A60" s="55" t="s">
        <v>356</v>
      </c>
      <c r="B60" s="54" t="s">
        <v>68</v>
      </c>
      <c r="C60" s="54" t="s">
        <v>357</v>
      </c>
      <c r="D60" s="56" t="s">
        <v>300</v>
      </c>
      <c r="E60" s="55">
        <v>1930</v>
      </c>
      <c r="F60" s="57">
        <v>3.8</v>
      </c>
      <c r="G60" s="57">
        <v>0</v>
      </c>
      <c r="H60" s="57">
        <v>4.51</v>
      </c>
      <c r="I60" s="57">
        <v>4.51</v>
      </c>
      <c r="J60" s="57">
        <v>0</v>
      </c>
      <c r="K60" s="57">
        <v>18.04</v>
      </c>
      <c r="L60" s="57">
        <f t="shared" si="0"/>
        <v>7334</v>
      </c>
    </row>
    <row r="61" spans="1:12" ht="39.6" x14ac:dyDescent="0.3">
      <c r="A61" s="55" t="s">
        <v>358</v>
      </c>
      <c r="B61" s="54" t="s">
        <v>68</v>
      </c>
      <c r="C61" s="54" t="s">
        <v>359</v>
      </c>
      <c r="D61" s="56" t="s">
        <v>300</v>
      </c>
      <c r="E61" s="55">
        <v>1243.4000000000001</v>
      </c>
      <c r="F61" s="57">
        <v>5.46</v>
      </c>
      <c r="G61" s="57">
        <v>0</v>
      </c>
      <c r="H61" s="57">
        <v>20.09</v>
      </c>
      <c r="I61" s="57">
        <v>20.09</v>
      </c>
      <c r="J61" s="57">
        <v>0</v>
      </c>
      <c r="K61" s="57">
        <v>60.27</v>
      </c>
      <c r="L61" s="57">
        <f t="shared" si="0"/>
        <v>6788.9640000000009</v>
      </c>
    </row>
    <row r="62" spans="1:12" ht="52.8" x14ac:dyDescent="0.3">
      <c r="A62" s="55" t="s">
        <v>360</v>
      </c>
      <c r="B62" s="54" t="s">
        <v>68</v>
      </c>
      <c r="C62" s="54" t="s">
        <v>361</v>
      </c>
      <c r="D62" s="56" t="s">
        <v>300</v>
      </c>
      <c r="E62" s="55">
        <v>122.5</v>
      </c>
      <c r="F62" s="57">
        <v>9.9499999999999993</v>
      </c>
      <c r="G62" s="57">
        <v>0</v>
      </c>
      <c r="H62" s="57">
        <v>18.23</v>
      </c>
      <c r="I62" s="57">
        <v>18.23</v>
      </c>
      <c r="J62" s="57">
        <v>0</v>
      </c>
      <c r="K62" s="57">
        <v>729.2</v>
      </c>
      <c r="L62" s="57">
        <f t="shared" si="0"/>
        <v>1218.875</v>
      </c>
    </row>
    <row r="63" spans="1:12" ht="52.8" x14ac:dyDescent="0.3">
      <c r="A63" s="55" t="s">
        <v>362</v>
      </c>
      <c r="B63" s="54" t="s">
        <v>68</v>
      </c>
      <c r="C63" s="54" t="s">
        <v>363</v>
      </c>
      <c r="D63" s="56" t="s">
        <v>300</v>
      </c>
      <c r="E63" s="55">
        <v>206.7</v>
      </c>
      <c r="F63" s="57">
        <v>15.85</v>
      </c>
      <c r="G63" s="57">
        <v>0</v>
      </c>
      <c r="H63" s="57">
        <v>2.29</v>
      </c>
      <c r="I63" s="57">
        <v>2.29</v>
      </c>
      <c r="J63" s="57">
        <v>0</v>
      </c>
      <c r="K63" s="57">
        <v>3086.92</v>
      </c>
      <c r="L63" s="57">
        <f t="shared" si="0"/>
        <v>3276.1949999999997</v>
      </c>
    </row>
    <row r="64" spans="1:12" ht="52.8" x14ac:dyDescent="0.3">
      <c r="A64" s="55" t="s">
        <v>364</v>
      </c>
      <c r="B64" s="54" t="s">
        <v>68</v>
      </c>
      <c r="C64" s="54" t="s">
        <v>365</v>
      </c>
      <c r="D64" s="56" t="s">
        <v>300</v>
      </c>
      <c r="E64" s="55">
        <v>294</v>
      </c>
      <c r="F64" s="57">
        <v>2.72</v>
      </c>
      <c r="G64" s="57">
        <v>0</v>
      </c>
      <c r="H64" s="57">
        <v>0.71</v>
      </c>
      <c r="I64" s="57">
        <v>0.71</v>
      </c>
      <c r="J64" s="57">
        <v>0</v>
      </c>
      <c r="K64" s="57">
        <v>7.1</v>
      </c>
      <c r="L64" s="57">
        <f t="shared" si="0"/>
        <v>799.68000000000006</v>
      </c>
    </row>
    <row r="65" spans="1:12" ht="52.8" x14ac:dyDescent="0.3">
      <c r="A65" s="55" t="s">
        <v>366</v>
      </c>
      <c r="B65" s="54" t="s">
        <v>68</v>
      </c>
      <c r="C65" s="54" t="s">
        <v>367</v>
      </c>
      <c r="D65" s="56" t="s">
        <v>300</v>
      </c>
      <c r="E65" s="55">
        <v>64</v>
      </c>
      <c r="F65" s="57">
        <v>24.58</v>
      </c>
      <c r="G65" s="57">
        <v>0</v>
      </c>
      <c r="H65" s="57">
        <v>1.52</v>
      </c>
      <c r="I65" s="57">
        <v>1.52</v>
      </c>
      <c r="J65" s="57">
        <v>0</v>
      </c>
      <c r="K65" s="57">
        <v>1889.36</v>
      </c>
      <c r="L65" s="57">
        <f t="shared" si="0"/>
        <v>1573.12</v>
      </c>
    </row>
    <row r="66" spans="1:12" ht="52.8" x14ac:dyDescent="0.3">
      <c r="A66" s="55" t="s">
        <v>368</v>
      </c>
      <c r="B66" s="54" t="s">
        <v>68</v>
      </c>
      <c r="C66" s="54" t="s">
        <v>369</v>
      </c>
      <c r="D66" s="56" t="s">
        <v>300</v>
      </c>
      <c r="E66" s="55">
        <v>45</v>
      </c>
      <c r="F66" s="57">
        <v>51.36</v>
      </c>
      <c r="G66" s="57">
        <v>0</v>
      </c>
      <c r="H66" s="57">
        <v>10.96</v>
      </c>
      <c r="I66" s="57">
        <v>10.96</v>
      </c>
      <c r="J66" s="57">
        <v>0</v>
      </c>
      <c r="K66" s="57">
        <v>13627.66</v>
      </c>
      <c r="L66" s="57">
        <f t="shared" si="0"/>
        <v>2311.1999999999998</v>
      </c>
    </row>
    <row r="67" spans="1:12" ht="52.8" x14ac:dyDescent="0.3">
      <c r="A67" s="55" t="s">
        <v>370</v>
      </c>
      <c r="B67" s="54" t="s">
        <v>68</v>
      </c>
      <c r="C67" s="54" t="s">
        <v>371</v>
      </c>
      <c r="D67" s="56" t="s">
        <v>300</v>
      </c>
      <c r="E67" s="55">
        <v>174.9</v>
      </c>
      <c r="F67" s="57">
        <v>6.07</v>
      </c>
      <c r="G67" s="57">
        <v>0</v>
      </c>
      <c r="H67" s="57">
        <v>116.61</v>
      </c>
      <c r="I67" s="57">
        <v>116.61</v>
      </c>
      <c r="J67" s="57">
        <v>0</v>
      </c>
      <c r="K67" s="57">
        <v>13112.79</v>
      </c>
      <c r="L67" s="57">
        <f t="shared" si="0"/>
        <v>1061.643</v>
      </c>
    </row>
    <row r="68" spans="1:12" ht="26.4" x14ac:dyDescent="0.3">
      <c r="A68" s="55" t="s">
        <v>372</v>
      </c>
      <c r="B68" s="54" t="s">
        <v>68</v>
      </c>
      <c r="C68" s="54" t="s">
        <v>373</v>
      </c>
      <c r="D68" s="56" t="s">
        <v>300</v>
      </c>
      <c r="E68" s="55">
        <v>505</v>
      </c>
      <c r="F68" s="57">
        <v>4</v>
      </c>
      <c r="G68" s="57">
        <v>0</v>
      </c>
      <c r="H68" s="57">
        <v>2.41</v>
      </c>
      <c r="I68" s="57">
        <v>2.41</v>
      </c>
      <c r="J68" s="57">
        <v>0</v>
      </c>
      <c r="K68" s="57">
        <v>4997.13</v>
      </c>
      <c r="L68" s="57">
        <f t="shared" si="0"/>
        <v>2020</v>
      </c>
    </row>
    <row r="69" spans="1:12" ht="26.4" x14ac:dyDescent="0.3">
      <c r="A69" s="55" t="s">
        <v>374</v>
      </c>
      <c r="B69" s="54" t="s">
        <v>68</v>
      </c>
      <c r="C69" s="54" t="s">
        <v>375</v>
      </c>
      <c r="D69" s="56" t="s">
        <v>300</v>
      </c>
      <c r="E69" s="55">
        <v>150</v>
      </c>
      <c r="F69" s="57">
        <v>5.67</v>
      </c>
      <c r="G69" s="57">
        <v>0</v>
      </c>
      <c r="H69" s="57">
        <v>3.99</v>
      </c>
      <c r="I69" s="57">
        <v>3.99</v>
      </c>
      <c r="J69" s="57">
        <v>0</v>
      </c>
      <c r="K69" s="57">
        <v>7700.7</v>
      </c>
      <c r="L69" s="57">
        <f t="shared" si="0"/>
        <v>850.5</v>
      </c>
    </row>
    <row r="70" spans="1:12" ht="26.4" x14ac:dyDescent="0.3">
      <c r="A70" s="55" t="s">
        <v>376</v>
      </c>
      <c r="B70" s="54" t="s">
        <v>68</v>
      </c>
      <c r="C70" s="54" t="s">
        <v>377</v>
      </c>
      <c r="D70" s="56" t="s">
        <v>300</v>
      </c>
      <c r="E70" s="55">
        <v>1993.9</v>
      </c>
      <c r="F70" s="57">
        <v>8.16</v>
      </c>
      <c r="G70" s="57">
        <v>0</v>
      </c>
      <c r="H70" s="57">
        <v>5.73</v>
      </c>
      <c r="I70" s="57">
        <v>5.73</v>
      </c>
      <c r="J70" s="57">
        <v>0</v>
      </c>
      <c r="K70" s="57">
        <v>7124.68</v>
      </c>
      <c r="L70" s="57">
        <f t="shared" si="0"/>
        <v>16270.224</v>
      </c>
    </row>
    <row r="71" spans="1:12" x14ac:dyDescent="0.3">
      <c r="A71" s="55" t="s">
        <v>378</v>
      </c>
      <c r="B71" s="54" t="s">
        <v>68</v>
      </c>
      <c r="C71" s="54" t="s">
        <v>379</v>
      </c>
      <c r="D71" s="56" t="s">
        <v>300</v>
      </c>
      <c r="E71" s="55">
        <v>375</v>
      </c>
      <c r="F71" s="57">
        <v>10.36</v>
      </c>
      <c r="G71" s="57">
        <v>0</v>
      </c>
      <c r="H71" s="57">
        <v>10.45</v>
      </c>
      <c r="I71" s="57">
        <v>10.45</v>
      </c>
      <c r="J71" s="57">
        <v>0</v>
      </c>
      <c r="K71" s="57">
        <v>1280.1199999999999</v>
      </c>
      <c r="L71" s="57">
        <f t="shared" ref="L71:L134" si="1">E71*F71</f>
        <v>3885</v>
      </c>
    </row>
    <row r="72" spans="1:12" x14ac:dyDescent="0.3">
      <c r="A72" s="55" t="s">
        <v>380</v>
      </c>
      <c r="B72" s="54" t="s">
        <v>68</v>
      </c>
      <c r="C72" s="54" t="s">
        <v>381</v>
      </c>
      <c r="D72" s="56" t="s">
        <v>300</v>
      </c>
      <c r="E72" s="55">
        <v>189</v>
      </c>
      <c r="F72" s="57">
        <v>14.29</v>
      </c>
      <c r="G72" s="57">
        <v>0</v>
      </c>
      <c r="H72" s="57">
        <v>16.64</v>
      </c>
      <c r="I72" s="57">
        <v>16.64</v>
      </c>
      <c r="J72" s="57">
        <v>0</v>
      </c>
      <c r="K72" s="57">
        <v>1775.48</v>
      </c>
      <c r="L72" s="57">
        <f t="shared" si="1"/>
        <v>2700.81</v>
      </c>
    </row>
    <row r="73" spans="1:12" x14ac:dyDescent="0.3">
      <c r="A73" s="55" t="s">
        <v>382</v>
      </c>
      <c r="B73" s="54" t="s">
        <v>68</v>
      </c>
      <c r="C73" s="54" t="s">
        <v>383</v>
      </c>
      <c r="D73" s="56" t="s">
        <v>300</v>
      </c>
      <c r="E73" s="55">
        <v>110.5</v>
      </c>
      <c r="F73" s="57">
        <v>18.559999999999999</v>
      </c>
      <c r="G73" s="57">
        <v>0</v>
      </c>
      <c r="H73" s="57">
        <v>2.86</v>
      </c>
      <c r="I73" s="57">
        <v>2.86</v>
      </c>
      <c r="J73" s="57">
        <v>0</v>
      </c>
      <c r="K73" s="57">
        <v>840.84</v>
      </c>
      <c r="L73" s="57">
        <f t="shared" si="1"/>
        <v>2050.8799999999997</v>
      </c>
    </row>
    <row r="74" spans="1:12" ht="39.6" x14ac:dyDescent="0.3">
      <c r="A74" s="55" t="s">
        <v>385</v>
      </c>
      <c r="B74" s="54" t="s">
        <v>68</v>
      </c>
      <c r="C74" s="54" t="s">
        <v>386</v>
      </c>
      <c r="D74" s="56" t="s">
        <v>300</v>
      </c>
      <c r="E74" s="55">
        <v>500</v>
      </c>
      <c r="F74" s="57">
        <v>5.77</v>
      </c>
      <c r="G74" s="57">
        <v>0</v>
      </c>
      <c r="H74" s="57">
        <v>25.81</v>
      </c>
      <c r="I74" s="57">
        <v>25.81</v>
      </c>
      <c r="J74" s="57">
        <v>0</v>
      </c>
      <c r="K74" s="57">
        <v>1651.84</v>
      </c>
      <c r="L74" s="57">
        <f t="shared" si="1"/>
        <v>2885</v>
      </c>
    </row>
    <row r="75" spans="1:12" ht="39.6" x14ac:dyDescent="0.3">
      <c r="A75" s="55" t="s">
        <v>387</v>
      </c>
      <c r="B75" s="54" t="s">
        <v>68</v>
      </c>
      <c r="C75" s="54" t="s">
        <v>388</v>
      </c>
      <c r="D75" s="56" t="s">
        <v>300</v>
      </c>
      <c r="E75" s="55">
        <v>1444.9</v>
      </c>
      <c r="F75" s="57">
        <v>8.6999999999999993</v>
      </c>
      <c r="G75" s="57">
        <v>0</v>
      </c>
      <c r="H75" s="57">
        <v>53.93</v>
      </c>
      <c r="I75" s="57">
        <v>53.93</v>
      </c>
      <c r="J75" s="57">
        <v>0</v>
      </c>
      <c r="K75" s="57">
        <v>2426.85</v>
      </c>
      <c r="L75" s="57">
        <f t="shared" si="1"/>
        <v>12570.63</v>
      </c>
    </row>
    <row r="76" spans="1:12" ht="39.6" x14ac:dyDescent="0.3">
      <c r="A76" s="55" t="s">
        <v>389</v>
      </c>
      <c r="B76" s="54" t="s">
        <v>68</v>
      </c>
      <c r="C76" s="54" t="s">
        <v>390</v>
      </c>
      <c r="D76" s="56" t="s">
        <v>300</v>
      </c>
      <c r="E76" s="55">
        <v>88.85</v>
      </c>
      <c r="F76" s="57">
        <v>20.51</v>
      </c>
      <c r="G76" s="57">
        <v>0</v>
      </c>
      <c r="H76" s="57">
        <v>6.38</v>
      </c>
      <c r="I76" s="57">
        <v>6.38</v>
      </c>
      <c r="J76" s="57">
        <v>0</v>
      </c>
      <c r="K76" s="57">
        <v>1115.8599999999999</v>
      </c>
      <c r="L76" s="57">
        <f t="shared" si="1"/>
        <v>1822.3135</v>
      </c>
    </row>
    <row r="77" spans="1:12" ht="26.4" x14ac:dyDescent="0.3">
      <c r="A77" s="55" t="s">
        <v>396</v>
      </c>
      <c r="B77" s="54" t="s">
        <v>68</v>
      </c>
      <c r="C77" s="54" t="s">
        <v>397</v>
      </c>
      <c r="D77" s="56" t="s">
        <v>94</v>
      </c>
      <c r="E77" s="55">
        <v>1</v>
      </c>
      <c r="F77" s="57">
        <v>428.26</v>
      </c>
      <c r="G77" s="57">
        <v>0</v>
      </c>
      <c r="H77" s="57">
        <v>3.61</v>
      </c>
      <c r="I77" s="57">
        <v>3.61</v>
      </c>
      <c r="J77" s="57">
        <v>0</v>
      </c>
      <c r="K77" s="57">
        <v>1823.05</v>
      </c>
      <c r="L77" s="57">
        <f t="shared" si="1"/>
        <v>428.26</v>
      </c>
    </row>
    <row r="78" spans="1:12" ht="26.4" x14ac:dyDescent="0.3">
      <c r="A78" s="55" t="s">
        <v>398</v>
      </c>
      <c r="B78" s="54" t="s">
        <v>68</v>
      </c>
      <c r="C78" s="54" t="s">
        <v>399</v>
      </c>
      <c r="D78" s="56" t="s">
        <v>94</v>
      </c>
      <c r="E78" s="55">
        <v>1</v>
      </c>
      <c r="F78" s="57">
        <v>258.99</v>
      </c>
      <c r="G78" s="57">
        <v>0</v>
      </c>
      <c r="H78" s="57">
        <v>5.12</v>
      </c>
      <c r="I78" s="57">
        <v>5.12</v>
      </c>
      <c r="J78" s="57">
        <v>0</v>
      </c>
      <c r="K78" s="57">
        <v>768</v>
      </c>
      <c r="L78" s="57">
        <f t="shared" si="1"/>
        <v>258.99</v>
      </c>
    </row>
    <row r="79" spans="1:12" ht="76.5" customHeight="1" x14ac:dyDescent="0.3">
      <c r="A79" s="55" t="s">
        <v>400</v>
      </c>
      <c r="B79" s="54" t="s">
        <v>68</v>
      </c>
      <c r="C79" s="54" t="s">
        <v>401</v>
      </c>
      <c r="D79" s="56" t="s">
        <v>94</v>
      </c>
      <c r="E79" s="55">
        <v>1</v>
      </c>
      <c r="F79" s="57">
        <v>276.81</v>
      </c>
      <c r="G79" s="57">
        <v>0</v>
      </c>
      <c r="H79" s="57">
        <v>7.36</v>
      </c>
      <c r="I79" s="57">
        <v>7.36</v>
      </c>
      <c r="J79" s="57">
        <v>0</v>
      </c>
      <c r="K79" s="57">
        <v>14675.1</v>
      </c>
      <c r="L79" s="57">
        <f t="shared" si="1"/>
        <v>276.81</v>
      </c>
    </row>
    <row r="80" spans="1:12" ht="76.5" customHeight="1" x14ac:dyDescent="0.3">
      <c r="A80" s="55" t="s">
        <v>402</v>
      </c>
      <c r="B80" s="54" t="s">
        <v>68</v>
      </c>
      <c r="C80" s="54" t="s">
        <v>403</v>
      </c>
      <c r="D80" s="56" t="s">
        <v>94</v>
      </c>
      <c r="E80" s="55">
        <v>186</v>
      </c>
      <c r="F80" s="57">
        <v>350.14</v>
      </c>
      <c r="G80" s="57">
        <v>0</v>
      </c>
      <c r="H80" s="57">
        <v>10.88</v>
      </c>
      <c r="I80" s="57">
        <v>10.88</v>
      </c>
      <c r="J80" s="57">
        <v>0</v>
      </c>
      <c r="K80" s="57">
        <v>1251.2</v>
      </c>
      <c r="L80" s="57">
        <f t="shared" si="1"/>
        <v>65126.04</v>
      </c>
    </row>
    <row r="81" spans="1:12" ht="76.5" customHeight="1" x14ac:dyDescent="0.3">
      <c r="A81" s="55" t="s">
        <v>404</v>
      </c>
      <c r="B81" s="54" t="s">
        <v>68</v>
      </c>
      <c r="C81" s="54" t="s">
        <v>405</v>
      </c>
      <c r="D81" s="56" t="s">
        <v>94</v>
      </c>
      <c r="E81" s="55">
        <v>1</v>
      </c>
      <c r="F81" s="57">
        <v>354.26</v>
      </c>
      <c r="G81" s="57">
        <v>0</v>
      </c>
      <c r="H81" s="57">
        <v>15</v>
      </c>
      <c r="I81" s="57">
        <v>15</v>
      </c>
      <c r="J81" s="57">
        <v>0</v>
      </c>
      <c r="K81" s="57">
        <v>2685</v>
      </c>
      <c r="L81" s="57">
        <f t="shared" si="1"/>
        <v>354.26</v>
      </c>
    </row>
    <row r="82" spans="1:12" ht="26.4" x14ac:dyDescent="0.3">
      <c r="A82" s="55" t="s">
        <v>406</v>
      </c>
      <c r="B82" s="54" t="s">
        <v>68</v>
      </c>
      <c r="C82" s="54" t="s">
        <v>407</v>
      </c>
      <c r="D82" s="56" t="s">
        <v>94</v>
      </c>
      <c r="E82" s="55">
        <v>8</v>
      </c>
      <c r="F82" s="57">
        <v>5.04</v>
      </c>
      <c r="G82" s="57">
        <v>0</v>
      </c>
      <c r="H82" s="57">
        <v>19.489999999999998</v>
      </c>
      <c r="I82" s="57">
        <v>19.489999999999998</v>
      </c>
      <c r="J82" s="57">
        <v>0</v>
      </c>
      <c r="K82" s="57">
        <v>1958.74</v>
      </c>
      <c r="L82" s="57">
        <f t="shared" si="1"/>
        <v>40.32</v>
      </c>
    </row>
    <row r="83" spans="1:12" ht="26.4" x14ac:dyDescent="0.3">
      <c r="A83" s="55" t="s">
        <v>410</v>
      </c>
      <c r="B83" s="54" t="s">
        <v>68</v>
      </c>
      <c r="C83" s="54" t="s">
        <v>411</v>
      </c>
      <c r="D83" s="56" t="s">
        <v>94</v>
      </c>
      <c r="E83" s="55">
        <v>300</v>
      </c>
      <c r="F83" s="57">
        <v>5.72</v>
      </c>
      <c r="G83" s="57">
        <v>0</v>
      </c>
      <c r="H83" s="57">
        <v>1100</v>
      </c>
      <c r="I83" s="57">
        <v>1100</v>
      </c>
      <c r="J83" s="57">
        <v>0</v>
      </c>
      <c r="K83" s="57">
        <v>1100</v>
      </c>
      <c r="L83" s="57">
        <f t="shared" si="1"/>
        <v>1716</v>
      </c>
    </row>
    <row r="84" spans="1:12" ht="26.4" x14ac:dyDescent="0.3">
      <c r="A84" s="55" t="s">
        <v>412</v>
      </c>
      <c r="B84" s="54" t="s">
        <v>68</v>
      </c>
      <c r="C84" s="54" t="s">
        <v>413</v>
      </c>
      <c r="D84" s="56" t="s">
        <v>300</v>
      </c>
      <c r="E84" s="55">
        <v>150</v>
      </c>
      <c r="F84" s="57">
        <v>12.63</v>
      </c>
      <c r="G84" s="57">
        <v>0</v>
      </c>
      <c r="H84" s="57">
        <v>6.06</v>
      </c>
      <c r="I84" s="57">
        <v>6.06</v>
      </c>
      <c r="J84" s="57">
        <v>0</v>
      </c>
      <c r="K84" s="57">
        <v>3030</v>
      </c>
      <c r="L84" s="57">
        <f t="shared" si="1"/>
        <v>1894.5000000000002</v>
      </c>
    </row>
    <row r="85" spans="1:12" ht="39.6" x14ac:dyDescent="0.3">
      <c r="A85" s="55" t="s">
        <v>414</v>
      </c>
      <c r="B85" s="54" t="s">
        <v>68</v>
      </c>
      <c r="C85" s="54" t="s">
        <v>415</v>
      </c>
      <c r="D85" s="56" t="s">
        <v>94</v>
      </c>
      <c r="E85" s="55">
        <v>2</v>
      </c>
      <c r="F85" s="57">
        <v>200.75</v>
      </c>
      <c r="G85" s="57">
        <v>0</v>
      </c>
      <c r="H85" s="57">
        <v>9.1300000000000008</v>
      </c>
      <c r="I85" s="57">
        <v>9.1300000000000008</v>
      </c>
      <c r="J85" s="57">
        <v>0</v>
      </c>
      <c r="K85" s="57">
        <v>13054.98</v>
      </c>
      <c r="L85" s="57">
        <f t="shared" si="1"/>
        <v>401.5</v>
      </c>
    </row>
    <row r="86" spans="1:12" ht="26.4" x14ac:dyDescent="0.3">
      <c r="A86" s="55" t="s">
        <v>416</v>
      </c>
      <c r="B86" s="54" t="s">
        <v>68</v>
      </c>
      <c r="C86" s="54" t="s">
        <v>417</v>
      </c>
      <c r="D86" s="56" t="s">
        <v>243</v>
      </c>
      <c r="E86" s="55">
        <v>10</v>
      </c>
      <c r="F86" s="57">
        <v>10.19</v>
      </c>
      <c r="G86" s="57">
        <v>0</v>
      </c>
      <c r="H86" s="57">
        <v>21.54</v>
      </c>
      <c r="I86" s="57">
        <v>21.54</v>
      </c>
      <c r="J86" s="57">
        <v>0</v>
      </c>
      <c r="K86" s="57">
        <v>1913.82</v>
      </c>
      <c r="L86" s="57">
        <f t="shared" si="1"/>
        <v>101.89999999999999</v>
      </c>
    </row>
    <row r="87" spans="1:12" ht="26.4" x14ac:dyDescent="0.3">
      <c r="A87" s="55" t="s">
        <v>418</v>
      </c>
      <c r="B87" s="54" t="s">
        <v>68</v>
      </c>
      <c r="C87" s="54" t="s">
        <v>419</v>
      </c>
      <c r="D87" s="56" t="s">
        <v>313</v>
      </c>
      <c r="E87" s="55">
        <v>35</v>
      </c>
      <c r="F87" s="57">
        <v>46.87</v>
      </c>
      <c r="G87" s="57">
        <v>0</v>
      </c>
      <c r="H87" s="57">
        <v>6.8</v>
      </c>
      <c r="I87" s="57">
        <v>6.8</v>
      </c>
      <c r="J87" s="57">
        <v>0</v>
      </c>
      <c r="K87" s="57">
        <v>4610.3999999999996</v>
      </c>
      <c r="L87" s="57">
        <f t="shared" si="1"/>
        <v>1640.4499999999998</v>
      </c>
    </row>
    <row r="88" spans="1:12" ht="39.6" x14ac:dyDescent="0.3">
      <c r="A88" s="55" t="s">
        <v>420</v>
      </c>
      <c r="B88" s="54" t="s">
        <v>68</v>
      </c>
      <c r="C88" s="54" t="s">
        <v>421</v>
      </c>
      <c r="D88" s="56" t="s">
        <v>313</v>
      </c>
      <c r="E88" s="55">
        <v>10</v>
      </c>
      <c r="F88" s="57">
        <v>56.02</v>
      </c>
      <c r="G88" s="57">
        <v>0</v>
      </c>
      <c r="H88" s="57">
        <v>38.479999999999997</v>
      </c>
      <c r="I88" s="57">
        <v>38.479999999999997</v>
      </c>
      <c r="J88" s="57">
        <v>0</v>
      </c>
      <c r="K88" s="57">
        <v>5772</v>
      </c>
      <c r="L88" s="57">
        <f t="shared" si="1"/>
        <v>560.20000000000005</v>
      </c>
    </row>
    <row r="89" spans="1:12" ht="26.4" x14ac:dyDescent="0.3">
      <c r="A89" s="55" t="s">
        <v>422</v>
      </c>
      <c r="B89" s="54" t="s">
        <v>68</v>
      </c>
      <c r="C89" s="54" t="s">
        <v>423</v>
      </c>
      <c r="D89" s="56" t="s">
        <v>94</v>
      </c>
      <c r="E89" s="55">
        <v>5</v>
      </c>
      <c r="F89" s="57">
        <v>92.09</v>
      </c>
      <c r="G89" s="57">
        <v>0</v>
      </c>
      <c r="H89" s="57">
        <v>15.12</v>
      </c>
      <c r="I89" s="57">
        <v>15.12</v>
      </c>
      <c r="J89" s="57">
        <v>0</v>
      </c>
      <c r="K89" s="57">
        <v>1345.68</v>
      </c>
      <c r="L89" s="57">
        <f t="shared" si="1"/>
        <v>460.45000000000005</v>
      </c>
    </row>
    <row r="90" spans="1:12" ht="26.4" x14ac:dyDescent="0.3">
      <c r="A90" s="55" t="s">
        <v>424</v>
      </c>
      <c r="B90" s="54" t="s">
        <v>68</v>
      </c>
      <c r="C90" s="54" t="s">
        <v>425</v>
      </c>
      <c r="D90" s="56" t="s">
        <v>243</v>
      </c>
      <c r="E90" s="55">
        <v>20</v>
      </c>
      <c r="F90" s="57">
        <v>4.28</v>
      </c>
      <c r="G90" s="57">
        <v>0</v>
      </c>
      <c r="H90" s="57">
        <v>380</v>
      </c>
      <c r="I90" s="57">
        <v>380</v>
      </c>
      <c r="J90" s="57">
        <v>0</v>
      </c>
      <c r="K90" s="57">
        <v>9500</v>
      </c>
      <c r="L90" s="57">
        <f t="shared" si="1"/>
        <v>85.600000000000009</v>
      </c>
    </row>
    <row r="91" spans="1:12" x14ac:dyDescent="0.3">
      <c r="A91" s="55" t="s">
        <v>426</v>
      </c>
      <c r="B91" s="54" t="s">
        <v>68</v>
      </c>
      <c r="C91" s="54" t="s">
        <v>427</v>
      </c>
      <c r="D91" s="56" t="s">
        <v>243</v>
      </c>
      <c r="E91" s="55">
        <v>12762</v>
      </c>
      <c r="F91" s="57">
        <v>0.64</v>
      </c>
      <c r="G91" s="57">
        <v>0</v>
      </c>
      <c r="H91" s="57">
        <v>344.85</v>
      </c>
      <c r="I91" s="57">
        <v>344.85</v>
      </c>
      <c r="J91" s="57">
        <v>0</v>
      </c>
      <c r="K91" s="57">
        <v>1034.55</v>
      </c>
      <c r="L91" s="57">
        <f t="shared" si="1"/>
        <v>8167.68</v>
      </c>
    </row>
    <row r="92" spans="1:12" ht="26.4" x14ac:dyDescent="0.3">
      <c r="A92" s="55" t="s">
        <v>429</v>
      </c>
      <c r="B92" s="54" t="s">
        <v>68</v>
      </c>
      <c r="C92" s="54" t="s">
        <v>430</v>
      </c>
      <c r="D92" s="56" t="s">
        <v>243</v>
      </c>
      <c r="E92" s="55">
        <v>43</v>
      </c>
      <c r="F92" s="57">
        <v>73.48</v>
      </c>
      <c r="G92" s="57">
        <v>0</v>
      </c>
      <c r="H92" s="57">
        <v>469</v>
      </c>
      <c r="I92" s="57">
        <v>469</v>
      </c>
      <c r="J92" s="57">
        <v>0</v>
      </c>
      <c r="K92" s="57">
        <v>469</v>
      </c>
      <c r="L92" s="57">
        <f t="shared" si="1"/>
        <v>3159.6400000000003</v>
      </c>
    </row>
    <row r="93" spans="1:12" x14ac:dyDescent="0.3">
      <c r="A93" s="55" t="s">
        <v>431</v>
      </c>
      <c r="B93" s="54" t="s">
        <v>68</v>
      </c>
      <c r="C93" s="54" t="s">
        <v>432</v>
      </c>
      <c r="D93" s="56" t="s">
        <v>243</v>
      </c>
      <c r="E93" s="55">
        <v>25</v>
      </c>
      <c r="F93" s="57">
        <v>44.35</v>
      </c>
      <c r="G93" s="57">
        <v>0</v>
      </c>
      <c r="H93" s="57">
        <v>283.62</v>
      </c>
      <c r="I93" s="57">
        <v>283.62</v>
      </c>
      <c r="J93" s="57">
        <v>0</v>
      </c>
      <c r="K93" s="57">
        <v>283.62</v>
      </c>
      <c r="L93" s="57">
        <f t="shared" si="1"/>
        <v>1108.75</v>
      </c>
    </row>
    <row r="94" spans="1:12" ht="52.8" x14ac:dyDescent="0.3">
      <c r="A94" s="55" t="s">
        <v>436</v>
      </c>
      <c r="B94" s="54" t="s">
        <v>68</v>
      </c>
      <c r="C94" s="54" t="s">
        <v>437</v>
      </c>
      <c r="D94" s="56" t="s">
        <v>277</v>
      </c>
      <c r="E94" s="55">
        <v>8</v>
      </c>
      <c r="F94" s="57">
        <v>538.91</v>
      </c>
      <c r="G94" s="57">
        <v>0</v>
      </c>
      <c r="H94" s="57">
        <v>248.18</v>
      </c>
      <c r="I94" s="57">
        <v>248.18</v>
      </c>
      <c r="J94" s="57">
        <v>0</v>
      </c>
      <c r="K94" s="57">
        <v>248.18</v>
      </c>
      <c r="L94" s="57">
        <f t="shared" si="1"/>
        <v>4311.28</v>
      </c>
    </row>
    <row r="95" spans="1:12" ht="26.4" x14ac:dyDescent="0.3">
      <c r="A95" s="55" t="s">
        <v>438</v>
      </c>
      <c r="B95" s="54" t="s">
        <v>68</v>
      </c>
      <c r="C95" s="54" t="s">
        <v>439</v>
      </c>
      <c r="D95" s="56" t="s">
        <v>94</v>
      </c>
      <c r="E95" s="55">
        <v>45</v>
      </c>
      <c r="F95" s="57">
        <v>39.86</v>
      </c>
      <c r="G95" s="57">
        <v>0</v>
      </c>
      <c r="H95" s="57">
        <v>313.92</v>
      </c>
      <c r="I95" s="57">
        <v>313.92</v>
      </c>
      <c r="J95" s="57">
        <v>0</v>
      </c>
      <c r="K95" s="57">
        <v>58389.120000000003</v>
      </c>
      <c r="L95" s="57">
        <f t="shared" si="1"/>
        <v>1793.7</v>
      </c>
    </row>
    <row r="96" spans="1:12" ht="26.4" x14ac:dyDescent="0.3">
      <c r="A96" s="55" t="s">
        <v>440</v>
      </c>
      <c r="B96" s="54" t="s">
        <v>68</v>
      </c>
      <c r="C96" s="54" t="s">
        <v>441</v>
      </c>
      <c r="D96" s="56" t="s">
        <v>94</v>
      </c>
      <c r="E96" s="55">
        <v>172</v>
      </c>
      <c r="F96" s="57">
        <v>16.04</v>
      </c>
      <c r="G96" s="57">
        <v>0</v>
      </c>
      <c r="H96" s="57">
        <v>317.61</v>
      </c>
      <c r="I96" s="57">
        <v>317.61</v>
      </c>
      <c r="J96" s="57">
        <v>0</v>
      </c>
      <c r="K96" s="57">
        <v>317.61</v>
      </c>
      <c r="L96" s="57">
        <f t="shared" si="1"/>
        <v>2758.8799999999997</v>
      </c>
    </row>
    <row r="97" spans="1:12" ht="26.4" x14ac:dyDescent="0.3">
      <c r="A97" s="55" t="s">
        <v>442</v>
      </c>
      <c r="B97" s="54" t="s">
        <v>68</v>
      </c>
      <c r="C97" s="54" t="s">
        <v>443</v>
      </c>
      <c r="D97" s="56" t="s">
        <v>94</v>
      </c>
      <c r="E97" s="55">
        <v>145</v>
      </c>
      <c r="F97" s="57">
        <v>34.03</v>
      </c>
      <c r="G97" s="57">
        <v>0</v>
      </c>
      <c r="H97" s="57">
        <v>5.25</v>
      </c>
      <c r="I97" s="57">
        <v>5.25</v>
      </c>
      <c r="J97" s="57">
        <v>0</v>
      </c>
      <c r="K97" s="57">
        <v>42</v>
      </c>
      <c r="L97" s="57">
        <f t="shared" si="1"/>
        <v>4934.3500000000004</v>
      </c>
    </row>
    <row r="98" spans="1:12" ht="26.4" x14ac:dyDescent="0.3">
      <c r="A98" s="55" t="s">
        <v>444</v>
      </c>
      <c r="B98" s="54" t="s">
        <v>68</v>
      </c>
      <c r="C98" s="54" t="s">
        <v>445</v>
      </c>
      <c r="D98" s="56" t="s">
        <v>94</v>
      </c>
      <c r="E98" s="55">
        <v>350</v>
      </c>
      <c r="F98" s="57">
        <v>3.62</v>
      </c>
      <c r="G98" s="57">
        <v>0</v>
      </c>
      <c r="H98" s="57">
        <v>539</v>
      </c>
      <c r="I98" s="57">
        <v>539</v>
      </c>
      <c r="J98" s="57">
        <v>0</v>
      </c>
      <c r="K98" s="57">
        <v>11858</v>
      </c>
      <c r="L98" s="57">
        <f t="shared" si="1"/>
        <v>1267</v>
      </c>
    </row>
    <row r="99" spans="1:12" ht="26.4" x14ac:dyDescent="0.3">
      <c r="A99" s="55" t="s">
        <v>446</v>
      </c>
      <c r="B99" s="54" t="s">
        <v>68</v>
      </c>
      <c r="C99" s="54" t="s">
        <v>447</v>
      </c>
      <c r="D99" s="56" t="s">
        <v>94</v>
      </c>
      <c r="E99" s="55">
        <v>3</v>
      </c>
      <c r="F99" s="57">
        <v>6.82</v>
      </c>
      <c r="G99" s="57">
        <v>0</v>
      </c>
      <c r="H99" s="57">
        <v>652.16999999999996</v>
      </c>
      <c r="I99" s="57">
        <v>652.16999999999996</v>
      </c>
      <c r="J99" s="57">
        <v>0</v>
      </c>
      <c r="K99" s="57">
        <v>24130.29</v>
      </c>
      <c r="L99" s="57">
        <f t="shared" si="1"/>
        <v>20.46</v>
      </c>
    </row>
    <row r="100" spans="1:12" ht="39.6" x14ac:dyDescent="0.3">
      <c r="A100" s="55" t="s">
        <v>448</v>
      </c>
      <c r="B100" s="54" t="s">
        <v>68</v>
      </c>
      <c r="C100" s="54" t="s">
        <v>1125</v>
      </c>
      <c r="D100" s="56" t="s">
        <v>94</v>
      </c>
      <c r="E100" s="55">
        <v>3</v>
      </c>
      <c r="F100" s="57">
        <v>11.82</v>
      </c>
      <c r="G100" s="57">
        <v>0</v>
      </c>
      <c r="H100" s="57">
        <v>1.4</v>
      </c>
      <c r="I100" s="57">
        <v>1.4</v>
      </c>
      <c r="J100" s="57">
        <v>0</v>
      </c>
      <c r="K100" s="57">
        <v>1407</v>
      </c>
      <c r="L100" s="57">
        <f t="shared" si="1"/>
        <v>35.46</v>
      </c>
    </row>
    <row r="101" spans="1:12" ht="26.4" x14ac:dyDescent="0.3">
      <c r="A101" s="55" t="s">
        <v>449</v>
      </c>
      <c r="B101" s="54" t="s">
        <v>68</v>
      </c>
      <c r="C101" s="54" t="s">
        <v>450</v>
      </c>
      <c r="D101" s="56" t="s">
        <v>94</v>
      </c>
      <c r="E101" s="55">
        <v>10</v>
      </c>
      <c r="F101" s="57">
        <v>210.48</v>
      </c>
      <c r="G101" s="57">
        <v>0</v>
      </c>
      <c r="H101" s="57">
        <v>1.19</v>
      </c>
      <c r="I101" s="57">
        <v>1.19</v>
      </c>
      <c r="J101" s="57">
        <v>0</v>
      </c>
      <c r="K101" s="57">
        <v>71.400000000000006</v>
      </c>
      <c r="L101" s="57">
        <f t="shared" si="1"/>
        <v>2104.7999999999997</v>
      </c>
    </row>
    <row r="102" spans="1:12" ht="26.4" x14ac:dyDescent="0.3">
      <c r="A102" s="55" t="s">
        <v>451</v>
      </c>
      <c r="B102" s="54" t="s">
        <v>68</v>
      </c>
      <c r="C102" s="54" t="s">
        <v>452</v>
      </c>
      <c r="D102" s="56" t="s">
        <v>94</v>
      </c>
      <c r="E102" s="55">
        <v>10</v>
      </c>
      <c r="F102" s="57">
        <v>443.38</v>
      </c>
      <c r="G102" s="57">
        <v>0</v>
      </c>
      <c r="H102" s="57">
        <v>104.09</v>
      </c>
      <c r="I102" s="57">
        <v>104.09</v>
      </c>
      <c r="J102" s="57">
        <v>0</v>
      </c>
      <c r="K102" s="57">
        <v>2289.98</v>
      </c>
      <c r="L102" s="57">
        <f t="shared" si="1"/>
        <v>4433.8</v>
      </c>
    </row>
    <row r="103" spans="1:12" ht="26.4" x14ac:dyDescent="0.3">
      <c r="A103" s="55" t="s">
        <v>453</v>
      </c>
      <c r="B103" s="54" t="s">
        <v>68</v>
      </c>
      <c r="C103" s="54" t="s">
        <v>454</v>
      </c>
      <c r="D103" s="56" t="s">
        <v>94</v>
      </c>
      <c r="E103" s="55">
        <v>10</v>
      </c>
      <c r="F103" s="57">
        <v>171.65</v>
      </c>
      <c r="G103" s="57">
        <v>0</v>
      </c>
      <c r="H103" s="57">
        <v>5.72</v>
      </c>
      <c r="I103" s="57">
        <v>5.72</v>
      </c>
      <c r="J103" s="57">
        <v>0</v>
      </c>
      <c r="K103" s="57">
        <v>1716</v>
      </c>
      <c r="L103" s="57">
        <f t="shared" si="1"/>
        <v>1716.5</v>
      </c>
    </row>
    <row r="104" spans="1:12" ht="52.8" x14ac:dyDescent="0.3">
      <c r="A104" s="55" t="s">
        <v>455</v>
      </c>
      <c r="B104" s="54" t="s">
        <v>68</v>
      </c>
      <c r="C104" s="54" t="s">
        <v>456</v>
      </c>
      <c r="D104" s="56" t="s">
        <v>300</v>
      </c>
      <c r="E104" s="55">
        <v>250</v>
      </c>
      <c r="F104" s="57">
        <v>7.37</v>
      </c>
      <c r="G104" s="57">
        <v>0</v>
      </c>
      <c r="H104" s="57">
        <v>13.13</v>
      </c>
      <c r="I104" s="57">
        <v>13.13</v>
      </c>
      <c r="J104" s="57">
        <v>0</v>
      </c>
      <c r="K104" s="57">
        <v>1969.5</v>
      </c>
      <c r="L104" s="57">
        <f t="shared" si="1"/>
        <v>1842.5</v>
      </c>
    </row>
    <row r="105" spans="1:12" ht="26.4" x14ac:dyDescent="0.3">
      <c r="A105" s="55" t="s">
        <v>457</v>
      </c>
      <c r="B105" s="54" t="s">
        <v>68</v>
      </c>
      <c r="C105" s="54" t="s">
        <v>458</v>
      </c>
      <c r="D105" s="56" t="s">
        <v>459</v>
      </c>
      <c r="E105" s="55">
        <v>1</v>
      </c>
      <c r="F105" s="57">
        <v>682.92</v>
      </c>
      <c r="G105" s="57">
        <v>0</v>
      </c>
      <c r="H105" s="57">
        <v>188.14</v>
      </c>
      <c r="I105" s="57">
        <v>188.14</v>
      </c>
      <c r="J105" s="57">
        <v>0</v>
      </c>
      <c r="K105" s="57">
        <v>376.28</v>
      </c>
      <c r="L105" s="57">
        <f t="shared" si="1"/>
        <v>682.92</v>
      </c>
    </row>
    <row r="106" spans="1:12" ht="26.4" x14ac:dyDescent="0.3">
      <c r="A106" s="55" t="s">
        <v>460</v>
      </c>
      <c r="B106" s="54" t="s">
        <v>68</v>
      </c>
      <c r="C106" s="54" t="s">
        <v>461</v>
      </c>
      <c r="D106" s="56" t="s">
        <v>94</v>
      </c>
      <c r="E106" s="55">
        <v>10</v>
      </c>
      <c r="F106" s="57">
        <v>112.6</v>
      </c>
      <c r="G106" s="57">
        <v>0</v>
      </c>
      <c r="H106" s="57">
        <v>10.52</v>
      </c>
      <c r="I106" s="57">
        <v>10.52</v>
      </c>
      <c r="J106" s="57">
        <v>0</v>
      </c>
      <c r="K106" s="57">
        <v>105.2</v>
      </c>
      <c r="L106" s="57">
        <f t="shared" si="1"/>
        <v>1126</v>
      </c>
    </row>
    <row r="107" spans="1:12" ht="26.4" x14ac:dyDescent="0.3">
      <c r="A107" s="55" t="s">
        <v>462</v>
      </c>
      <c r="B107" s="54" t="s">
        <v>68</v>
      </c>
      <c r="C107" s="54" t="s">
        <v>463</v>
      </c>
      <c r="D107" s="56" t="s">
        <v>94</v>
      </c>
      <c r="E107" s="55">
        <v>5</v>
      </c>
      <c r="F107" s="57">
        <v>164.62</v>
      </c>
      <c r="G107" s="57">
        <v>0</v>
      </c>
      <c r="H107" s="57">
        <v>47.65</v>
      </c>
      <c r="I107" s="57">
        <v>47.65</v>
      </c>
      <c r="J107" s="57">
        <v>0</v>
      </c>
      <c r="K107" s="57">
        <v>1667.75</v>
      </c>
      <c r="L107" s="57">
        <f t="shared" si="1"/>
        <v>823.1</v>
      </c>
    </row>
    <row r="108" spans="1:12" ht="26.4" x14ac:dyDescent="0.3">
      <c r="A108" s="55" t="s">
        <v>464</v>
      </c>
      <c r="B108" s="54" t="s">
        <v>68</v>
      </c>
      <c r="C108" s="54" t="s">
        <v>465</v>
      </c>
      <c r="D108" s="56" t="s">
        <v>94</v>
      </c>
      <c r="E108" s="55">
        <v>10</v>
      </c>
      <c r="F108" s="57">
        <v>101.37</v>
      </c>
      <c r="G108" s="57">
        <v>0</v>
      </c>
      <c r="H108" s="57">
        <v>58.54</v>
      </c>
      <c r="I108" s="57">
        <v>58.54</v>
      </c>
      <c r="J108" s="57">
        <v>0</v>
      </c>
      <c r="K108" s="57">
        <v>585.4</v>
      </c>
      <c r="L108" s="57">
        <f t="shared" si="1"/>
        <v>1013.7</v>
      </c>
    </row>
    <row r="109" spans="1:12" ht="26.4" x14ac:dyDescent="0.3">
      <c r="A109" s="55" t="s">
        <v>466</v>
      </c>
      <c r="B109" s="54" t="s">
        <v>68</v>
      </c>
      <c r="C109" s="54" t="s">
        <v>467</v>
      </c>
      <c r="D109" s="56" t="s">
        <v>94</v>
      </c>
      <c r="E109" s="55">
        <v>5</v>
      </c>
      <c r="F109" s="57">
        <v>142.97999999999999</v>
      </c>
      <c r="G109" s="57">
        <v>0</v>
      </c>
      <c r="H109" s="57">
        <v>84.4</v>
      </c>
      <c r="I109" s="57">
        <v>84.4</v>
      </c>
      <c r="J109" s="57">
        <v>0</v>
      </c>
      <c r="K109" s="57">
        <v>422</v>
      </c>
      <c r="L109" s="57">
        <f t="shared" si="1"/>
        <v>714.9</v>
      </c>
    </row>
    <row r="110" spans="1:12" ht="26.4" x14ac:dyDescent="0.3">
      <c r="A110" s="55" t="s">
        <v>468</v>
      </c>
      <c r="B110" s="54" t="s">
        <v>68</v>
      </c>
      <c r="C110" s="54" t="s">
        <v>469</v>
      </c>
      <c r="D110" s="56" t="s">
        <v>94</v>
      </c>
      <c r="E110" s="55">
        <v>2</v>
      </c>
      <c r="F110" s="57">
        <v>139.38</v>
      </c>
      <c r="G110" s="57">
        <v>0</v>
      </c>
      <c r="H110" s="57">
        <v>4.3499999999999996</v>
      </c>
      <c r="I110" s="57">
        <v>4.3499999999999996</v>
      </c>
      <c r="J110" s="57">
        <v>0</v>
      </c>
      <c r="K110" s="57">
        <v>87</v>
      </c>
      <c r="L110" s="57">
        <f t="shared" si="1"/>
        <v>278.76</v>
      </c>
    </row>
    <row r="111" spans="1:12" ht="38.25" customHeight="1" x14ac:dyDescent="0.3">
      <c r="A111" s="55" t="s">
        <v>470</v>
      </c>
      <c r="B111" s="54" t="s">
        <v>68</v>
      </c>
      <c r="C111" s="54" t="s">
        <v>471</v>
      </c>
      <c r="D111" s="56" t="s">
        <v>94</v>
      </c>
      <c r="E111" s="55">
        <v>3</v>
      </c>
      <c r="F111" s="57">
        <v>4.88</v>
      </c>
      <c r="G111" s="57">
        <v>0</v>
      </c>
      <c r="H111" s="57">
        <v>0.65</v>
      </c>
      <c r="I111" s="57">
        <v>0.65</v>
      </c>
      <c r="J111" s="57">
        <v>0</v>
      </c>
      <c r="K111" s="57">
        <v>6825</v>
      </c>
      <c r="L111" s="57">
        <f t="shared" si="1"/>
        <v>14.64</v>
      </c>
    </row>
    <row r="112" spans="1:12" x14ac:dyDescent="0.3">
      <c r="A112" s="55" t="s">
        <v>473</v>
      </c>
      <c r="B112" s="54" t="s">
        <v>68</v>
      </c>
      <c r="C112" s="54" t="s">
        <v>474</v>
      </c>
      <c r="D112" s="56" t="s">
        <v>246</v>
      </c>
      <c r="E112" s="55">
        <v>40</v>
      </c>
      <c r="F112" s="57">
        <v>18.579999999999998</v>
      </c>
      <c r="G112" s="57">
        <v>0</v>
      </c>
      <c r="H112" s="57">
        <v>2287.5700000000002</v>
      </c>
      <c r="I112" s="57">
        <v>2287.5700000000002</v>
      </c>
      <c r="J112" s="57">
        <v>0</v>
      </c>
      <c r="K112" s="57">
        <v>2287.5700000000002</v>
      </c>
      <c r="L112" s="57">
        <f t="shared" si="1"/>
        <v>743.19999999999993</v>
      </c>
    </row>
    <row r="113" spans="1:12" ht="26.4" x14ac:dyDescent="0.3">
      <c r="A113" s="55" t="s">
        <v>475</v>
      </c>
      <c r="B113" s="54" t="s">
        <v>68</v>
      </c>
      <c r="C113" s="54" t="s">
        <v>476</v>
      </c>
      <c r="D113" s="56" t="s">
        <v>94</v>
      </c>
      <c r="E113" s="55">
        <v>4</v>
      </c>
      <c r="F113" s="57">
        <v>21.34</v>
      </c>
      <c r="G113" s="57">
        <v>0</v>
      </c>
      <c r="H113" s="57">
        <v>62.3</v>
      </c>
      <c r="I113" s="57">
        <v>62.3</v>
      </c>
      <c r="J113" s="57">
        <v>0</v>
      </c>
      <c r="K113" s="57">
        <v>2678.9</v>
      </c>
      <c r="L113" s="57">
        <f t="shared" si="1"/>
        <v>85.36</v>
      </c>
    </row>
    <row r="114" spans="1:12" ht="26.4" x14ac:dyDescent="0.3">
      <c r="A114" s="55" t="s">
        <v>477</v>
      </c>
      <c r="B114" s="54" t="s">
        <v>68</v>
      </c>
      <c r="C114" s="54" t="s">
        <v>478</v>
      </c>
      <c r="D114" s="56" t="s">
        <v>94</v>
      </c>
      <c r="E114" s="55">
        <v>15</v>
      </c>
      <c r="F114" s="57">
        <v>5.25</v>
      </c>
      <c r="G114" s="57">
        <v>0</v>
      </c>
      <c r="H114" s="57">
        <v>45.44</v>
      </c>
      <c r="I114" s="57">
        <v>45.44</v>
      </c>
      <c r="J114" s="57">
        <v>0</v>
      </c>
      <c r="K114" s="57">
        <v>1136</v>
      </c>
      <c r="L114" s="57">
        <f t="shared" si="1"/>
        <v>78.75</v>
      </c>
    </row>
    <row r="115" spans="1:12" ht="26.4" x14ac:dyDescent="0.3">
      <c r="A115" s="55" t="s">
        <v>479</v>
      </c>
      <c r="B115" s="54" t="s">
        <v>68</v>
      </c>
      <c r="C115" s="54" t="s">
        <v>1126</v>
      </c>
      <c r="D115" s="56" t="s">
        <v>94</v>
      </c>
      <c r="E115" s="55">
        <v>2</v>
      </c>
      <c r="F115" s="57">
        <v>1709.05</v>
      </c>
      <c r="G115" s="57">
        <v>0</v>
      </c>
      <c r="H115" s="57">
        <v>882.8</v>
      </c>
      <c r="I115" s="57">
        <v>882.8</v>
      </c>
      <c r="J115" s="57">
        <v>0</v>
      </c>
      <c r="K115" s="57">
        <v>1765.6</v>
      </c>
      <c r="L115" s="57">
        <f t="shared" si="1"/>
        <v>3418.1</v>
      </c>
    </row>
    <row r="116" spans="1:12" ht="26.4" x14ac:dyDescent="0.3">
      <c r="A116" s="55" t="s">
        <v>480</v>
      </c>
      <c r="B116" s="54" t="s">
        <v>68</v>
      </c>
      <c r="C116" s="54" t="s">
        <v>1127</v>
      </c>
      <c r="D116" s="56" t="s">
        <v>94</v>
      </c>
      <c r="E116" s="55">
        <v>2</v>
      </c>
      <c r="F116" s="57">
        <v>2646.15</v>
      </c>
      <c r="G116" s="57">
        <v>0</v>
      </c>
      <c r="H116" s="57">
        <v>322.74</v>
      </c>
      <c r="I116" s="57">
        <v>322.74</v>
      </c>
      <c r="J116" s="57">
        <v>0</v>
      </c>
      <c r="K116" s="57">
        <v>968.22</v>
      </c>
      <c r="L116" s="57">
        <f t="shared" si="1"/>
        <v>5292.3</v>
      </c>
    </row>
    <row r="117" spans="1:12" ht="26.4" x14ac:dyDescent="0.3">
      <c r="A117" s="55" t="s">
        <v>481</v>
      </c>
      <c r="B117" s="54" t="s">
        <v>68</v>
      </c>
      <c r="C117" s="54" t="s">
        <v>1128</v>
      </c>
      <c r="D117" s="56" t="s">
        <v>94</v>
      </c>
      <c r="E117" s="55">
        <v>20</v>
      </c>
      <c r="F117" s="57">
        <v>19.46</v>
      </c>
      <c r="G117" s="57">
        <v>0</v>
      </c>
      <c r="H117" s="57">
        <v>3793.45</v>
      </c>
      <c r="I117" s="57">
        <v>3793.45</v>
      </c>
      <c r="J117" s="57">
        <v>0</v>
      </c>
      <c r="K117" s="57">
        <v>3793.45</v>
      </c>
      <c r="L117" s="57">
        <f t="shared" si="1"/>
        <v>389.20000000000005</v>
      </c>
    </row>
    <row r="118" spans="1:12" ht="26.4" x14ac:dyDescent="0.3">
      <c r="A118" s="55" t="s">
        <v>482</v>
      </c>
      <c r="B118" s="54" t="s">
        <v>68</v>
      </c>
      <c r="C118" s="54" t="s">
        <v>1129</v>
      </c>
      <c r="D118" s="56" t="s">
        <v>94</v>
      </c>
      <c r="E118" s="55">
        <v>20</v>
      </c>
      <c r="F118" s="57">
        <v>74.08</v>
      </c>
      <c r="G118" s="57">
        <v>0</v>
      </c>
      <c r="H118" s="57">
        <v>535.29</v>
      </c>
      <c r="I118" s="57">
        <v>535.29</v>
      </c>
      <c r="J118" s="57">
        <v>0</v>
      </c>
      <c r="K118" s="57">
        <v>4282.32</v>
      </c>
      <c r="L118" s="57">
        <f t="shared" si="1"/>
        <v>1481.6</v>
      </c>
    </row>
    <row r="119" spans="1:12" ht="26.4" x14ac:dyDescent="0.3">
      <c r="A119" s="55" t="s">
        <v>483</v>
      </c>
      <c r="B119" s="54" t="s">
        <v>68</v>
      </c>
      <c r="C119" s="54" t="s">
        <v>1130</v>
      </c>
      <c r="D119" s="56" t="s">
        <v>94</v>
      </c>
      <c r="E119" s="55">
        <v>5</v>
      </c>
      <c r="F119" s="57">
        <v>106.11</v>
      </c>
      <c r="G119" s="57">
        <v>0</v>
      </c>
      <c r="H119" s="57">
        <v>29.23</v>
      </c>
      <c r="I119" s="57">
        <v>29.23</v>
      </c>
      <c r="J119" s="57">
        <v>0</v>
      </c>
      <c r="K119" s="57">
        <v>1315.35</v>
      </c>
      <c r="L119" s="57">
        <f t="shared" si="1"/>
        <v>530.54999999999995</v>
      </c>
    </row>
    <row r="120" spans="1:12" ht="26.4" x14ac:dyDescent="0.3">
      <c r="A120" s="55" t="s">
        <v>484</v>
      </c>
      <c r="B120" s="54" t="s">
        <v>68</v>
      </c>
      <c r="C120" s="54" t="s">
        <v>1131</v>
      </c>
      <c r="D120" s="56" t="s">
        <v>94</v>
      </c>
      <c r="E120" s="55">
        <v>50</v>
      </c>
      <c r="F120" s="57">
        <v>75.239999999999995</v>
      </c>
      <c r="G120" s="57">
        <v>0</v>
      </c>
      <c r="H120" s="57">
        <v>14.47</v>
      </c>
      <c r="I120" s="57">
        <v>14.47</v>
      </c>
      <c r="J120" s="57">
        <v>0</v>
      </c>
      <c r="K120" s="57">
        <v>2488.84</v>
      </c>
      <c r="L120" s="57">
        <f t="shared" si="1"/>
        <v>3761.9999999999995</v>
      </c>
    </row>
    <row r="121" spans="1:12" ht="26.4" x14ac:dyDescent="0.3">
      <c r="A121" s="55" t="s">
        <v>485</v>
      </c>
      <c r="B121" s="54" t="s">
        <v>68</v>
      </c>
      <c r="C121" s="54" t="s">
        <v>1132</v>
      </c>
      <c r="D121" s="56" t="s">
        <v>94</v>
      </c>
      <c r="E121" s="55">
        <v>50</v>
      </c>
      <c r="F121" s="57">
        <v>13.12</v>
      </c>
      <c r="G121" s="57">
        <v>0</v>
      </c>
      <c r="H121" s="57">
        <v>30.69</v>
      </c>
      <c r="I121" s="57">
        <v>30.69</v>
      </c>
      <c r="J121" s="57">
        <v>0</v>
      </c>
      <c r="K121" s="57">
        <v>4450.05</v>
      </c>
      <c r="L121" s="57">
        <f t="shared" si="1"/>
        <v>656</v>
      </c>
    </row>
    <row r="122" spans="1:12" ht="26.4" x14ac:dyDescent="0.3">
      <c r="A122" s="55" t="s">
        <v>486</v>
      </c>
      <c r="B122" s="54" t="s">
        <v>68</v>
      </c>
      <c r="C122" s="54" t="s">
        <v>1133</v>
      </c>
      <c r="D122" s="56" t="s">
        <v>94</v>
      </c>
      <c r="E122" s="55">
        <v>34</v>
      </c>
      <c r="F122" s="57">
        <v>92.18</v>
      </c>
      <c r="G122" s="57">
        <v>0</v>
      </c>
      <c r="H122" s="57">
        <v>3.27</v>
      </c>
      <c r="I122" s="57">
        <v>3.27</v>
      </c>
      <c r="J122" s="57">
        <v>0</v>
      </c>
      <c r="K122" s="57">
        <v>1144.5</v>
      </c>
      <c r="L122" s="57">
        <f t="shared" si="1"/>
        <v>3134.1200000000003</v>
      </c>
    </row>
    <row r="123" spans="1:12" ht="26.4" x14ac:dyDescent="0.3">
      <c r="A123" s="55" t="s">
        <v>487</v>
      </c>
      <c r="B123" s="54" t="s">
        <v>68</v>
      </c>
      <c r="C123" s="54" t="s">
        <v>488</v>
      </c>
      <c r="D123" s="56" t="s">
        <v>94</v>
      </c>
      <c r="E123" s="55">
        <v>12</v>
      </c>
      <c r="F123" s="57">
        <v>17</v>
      </c>
      <c r="G123" s="57">
        <v>0</v>
      </c>
      <c r="H123" s="57">
        <v>6.56</v>
      </c>
      <c r="I123" s="57">
        <v>6.56</v>
      </c>
      <c r="J123" s="57">
        <v>0</v>
      </c>
      <c r="K123" s="57">
        <v>19.68</v>
      </c>
      <c r="L123" s="57">
        <f t="shared" si="1"/>
        <v>204</v>
      </c>
    </row>
    <row r="124" spans="1:12" ht="26.4" x14ac:dyDescent="0.3">
      <c r="A124" s="55" t="s">
        <v>489</v>
      </c>
      <c r="B124" s="54" t="s">
        <v>68</v>
      </c>
      <c r="C124" s="54" t="s">
        <v>490</v>
      </c>
      <c r="D124" s="56" t="s">
        <v>94</v>
      </c>
      <c r="E124" s="55">
        <v>10</v>
      </c>
      <c r="F124" s="57">
        <v>114.12</v>
      </c>
      <c r="G124" s="57">
        <v>0</v>
      </c>
      <c r="H124" s="57">
        <v>3400</v>
      </c>
      <c r="I124" s="57">
        <v>3400</v>
      </c>
      <c r="J124" s="57">
        <v>0</v>
      </c>
      <c r="K124" s="57">
        <v>3400</v>
      </c>
      <c r="L124" s="57">
        <f t="shared" si="1"/>
        <v>1141.2</v>
      </c>
    </row>
    <row r="125" spans="1:12" ht="26.4" x14ac:dyDescent="0.3">
      <c r="A125" s="55" t="s">
        <v>491</v>
      </c>
      <c r="B125" s="54" t="s">
        <v>68</v>
      </c>
      <c r="C125" s="54" t="s">
        <v>492</v>
      </c>
      <c r="D125" s="56" t="s">
        <v>94</v>
      </c>
      <c r="E125" s="55">
        <v>10</v>
      </c>
      <c r="F125" s="57">
        <v>160.78</v>
      </c>
      <c r="G125" s="57">
        <v>0</v>
      </c>
      <c r="H125" s="57">
        <v>5890</v>
      </c>
      <c r="I125" s="57">
        <v>5890</v>
      </c>
      <c r="J125" s="57">
        <v>0</v>
      </c>
      <c r="K125" s="57">
        <v>5890</v>
      </c>
      <c r="L125" s="57">
        <f t="shared" si="1"/>
        <v>1607.8</v>
      </c>
    </row>
    <row r="126" spans="1:12" ht="26.4" x14ac:dyDescent="0.3">
      <c r="A126" s="55" t="s">
        <v>494</v>
      </c>
      <c r="B126" s="54" t="s">
        <v>68</v>
      </c>
      <c r="C126" s="54" t="s">
        <v>495</v>
      </c>
      <c r="D126" s="56" t="s">
        <v>94</v>
      </c>
      <c r="E126" s="55">
        <v>2</v>
      </c>
      <c r="F126" s="57">
        <v>125.74</v>
      </c>
      <c r="G126" s="57">
        <v>0</v>
      </c>
      <c r="H126" s="57">
        <v>13.23</v>
      </c>
      <c r="I126" s="57">
        <v>13.23</v>
      </c>
      <c r="J126" s="57">
        <v>0</v>
      </c>
      <c r="K126" s="57">
        <v>39.69</v>
      </c>
      <c r="L126" s="57">
        <f t="shared" si="1"/>
        <v>251.48</v>
      </c>
    </row>
    <row r="127" spans="1:12" ht="26.4" x14ac:dyDescent="0.3">
      <c r="A127" s="55" t="s">
        <v>496</v>
      </c>
      <c r="B127" s="54" t="s">
        <v>68</v>
      </c>
      <c r="C127" s="54" t="s">
        <v>497</v>
      </c>
      <c r="D127" s="56" t="s">
        <v>94</v>
      </c>
      <c r="E127" s="55">
        <v>2</v>
      </c>
      <c r="F127" s="57">
        <v>151.11000000000001</v>
      </c>
      <c r="G127" s="57">
        <v>0</v>
      </c>
      <c r="H127" s="57">
        <v>14757.02</v>
      </c>
      <c r="I127" s="57">
        <v>14757.02</v>
      </c>
      <c r="J127" s="57">
        <v>0</v>
      </c>
      <c r="K127" s="57">
        <v>14757.02</v>
      </c>
      <c r="L127" s="57">
        <f t="shared" si="1"/>
        <v>302.22000000000003</v>
      </c>
    </row>
    <row r="128" spans="1:12" ht="26.4" x14ac:dyDescent="0.3">
      <c r="A128" s="55" t="s">
        <v>498</v>
      </c>
      <c r="B128" s="54" t="s">
        <v>68</v>
      </c>
      <c r="C128" s="54" t="s">
        <v>499</v>
      </c>
      <c r="D128" s="56" t="s">
        <v>94</v>
      </c>
      <c r="E128" s="55">
        <v>1</v>
      </c>
      <c r="F128" s="57">
        <v>262.55</v>
      </c>
      <c r="G128" s="57">
        <v>0</v>
      </c>
      <c r="H128" s="57">
        <v>2050</v>
      </c>
      <c r="I128" s="57">
        <v>2050</v>
      </c>
      <c r="J128" s="57">
        <v>0</v>
      </c>
      <c r="K128" s="57">
        <v>2050</v>
      </c>
      <c r="L128" s="57">
        <f t="shared" si="1"/>
        <v>262.55</v>
      </c>
    </row>
    <row r="129" spans="1:12" ht="26.4" x14ac:dyDescent="0.3">
      <c r="A129" s="55" t="s">
        <v>500</v>
      </c>
      <c r="B129" s="54" t="s">
        <v>68</v>
      </c>
      <c r="C129" s="54" t="s">
        <v>501</v>
      </c>
      <c r="D129" s="56" t="s">
        <v>94</v>
      </c>
      <c r="E129" s="55">
        <v>1</v>
      </c>
      <c r="F129" s="57">
        <v>169.61</v>
      </c>
      <c r="G129" s="57">
        <v>0</v>
      </c>
      <c r="H129" s="57">
        <v>197.26</v>
      </c>
      <c r="I129" s="57">
        <v>197.26</v>
      </c>
      <c r="J129" s="57">
        <v>0</v>
      </c>
      <c r="K129" s="57">
        <v>1972.6</v>
      </c>
      <c r="L129" s="57">
        <f t="shared" si="1"/>
        <v>169.61</v>
      </c>
    </row>
    <row r="130" spans="1:12" ht="26.4" x14ac:dyDescent="0.3">
      <c r="A130" s="55" t="s">
        <v>502</v>
      </c>
      <c r="B130" s="54" t="s">
        <v>68</v>
      </c>
      <c r="C130" s="54" t="s">
        <v>503</v>
      </c>
      <c r="D130" s="56" t="s">
        <v>313</v>
      </c>
      <c r="E130" s="55">
        <v>5</v>
      </c>
      <c r="F130" s="57">
        <v>474.05</v>
      </c>
      <c r="G130" s="57">
        <v>0</v>
      </c>
      <c r="H130" s="57">
        <v>415.54</v>
      </c>
      <c r="I130" s="57">
        <v>415.54</v>
      </c>
      <c r="J130" s="57">
        <v>0</v>
      </c>
      <c r="K130" s="57">
        <v>4155.3999999999996</v>
      </c>
      <c r="L130" s="57">
        <f t="shared" si="1"/>
        <v>2370.25</v>
      </c>
    </row>
    <row r="131" spans="1:12" ht="39.6" x14ac:dyDescent="0.3">
      <c r="A131" s="55" t="s">
        <v>504</v>
      </c>
      <c r="B131" s="54" t="s">
        <v>68</v>
      </c>
      <c r="C131" s="54" t="s">
        <v>505</v>
      </c>
      <c r="D131" s="56" t="s">
        <v>94</v>
      </c>
      <c r="E131" s="55">
        <v>5</v>
      </c>
      <c r="F131" s="57">
        <v>18.77</v>
      </c>
      <c r="G131" s="57">
        <v>0</v>
      </c>
      <c r="H131" s="57">
        <v>160.87</v>
      </c>
      <c r="I131" s="57">
        <v>160.87</v>
      </c>
      <c r="J131" s="57">
        <v>0</v>
      </c>
      <c r="K131" s="57">
        <v>1608.7</v>
      </c>
      <c r="L131" s="57">
        <f t="shared" si="1"/>
        <v>93.85</v>
      </c>
    </row>
    <row r="132" spans="1:12" ht="26.4" x14ac:dyDescent="0.3">
      <c r="A132" s="55" t="s">
        <v>506</v>
      </c>
      <c r="B132" s="54" t="s">
        <v>68</v>
      </c>
      <c r="C132" s="54" t="s">
        <v>507</v>
      </c>
      <c r="D132" s="56" t="s">
        <v>94</v>
      </c>
      <c r="E132" s="55">
        <v>33</v>
      </c>
      <c r="F132" s="57">
        <v>21.59</v>
      </c>
      <c r="G132" s="57">
        <v>0</v>
      </c>
      <c r="H132" s="57">
        <v>7.29</v>
      </c>
      <c r="I132" s="57">
        <v>7.29</v>
      </c>
      <c r="J132" s="57">
        <v>0</v>
      </c>
      <c r="K132" s="57">
        <v>1822.5</v>
      </c>
      <c r="L132" s="57">
        <f t="shared" si="1"/>
        <v>712.47</v>
      </c>
    </row>
    <row r="133" spans="1:12" ht="26.4" x14ac:dyDescent="0.3">
      <c r="A133" s="55" t="s">
        <v>509</v>
      </c>
      <c r="B133" s="54" t="s">
        <v>68</v>
      </c>
      <c r="C133" s="54" t="s">
        <v>510</v>
      </c>
      <c r="D133" s="56" t="s">
        <v>243</v>
      </c>
      <c r="E133" s="55">
        <v>55</v>
      </c>
      <c r="F133" s="57">
        <v>38.409999999999997</v>
      </c>
      <c r="G133" s="57">
        <v>0</v>
      </c>
      <c r="H133" s="57">
        <v>655.17999999999995</v>
      </c>
      <c r="I133" s="57">
        <v>655.17999999999995</v>
      </c>
      <c r="J133" s="57">
        <v>0</v>
      </c>
      <c r="K133" s="57">
        <v>655.17999999999995</v>
      </c>
      <c r="L133" s="57">
        <f t="shared" si="1"/>
        <v>2112.5499999999997</v>
      </c>
    </row>
    <row r="134" spans="1:12" ht="26.4" x14ac:dyDescent="0.3">
      <c r="A134" s="55" t="s">
        <v>511</v>
      </c>
      <c r="B134" s="54" t="s">
        <v>68</v>
      </c>
      <c r="C134" s="54" t="s">
        <v>512</v>
      </c>
      <c r="D134" s="56" t="s">
        <v>300</v>
      </c>
      <c r="E134" s="55">
        <v>180</v>
      </c>
      <c r="F134" s="57">
        <v>12.92</v>
      </c>
      <c r="G134" s="57">
        <v>0</v>
      </c>
      <c r="H134" s="57">
        <v>112.6</v>
      </c>
      <c r="I134" s="57">
        <v>112.6</v>
      </c>
      <c r="J134" s="57">
        <v>0</v>
      </c>
      <c r="K134" s="57">
        <v>1126</v>
      </c>
      <c r="L134" s="57">
        <f t="shared" si="1"/>
        <v>2325.6</v>
      </c>
    </row>
    <row r="135" spans="1:12" ht="26.4" x14ac:dyDescent="0.3">
      <c r="A135" s="55" t="s">
        <v>513</v>
      </c>
      <c r="B135" s="54" t="s">
        <v>68</v>
      </c>
      <c r="C135" s="54" t="s">
        <v>514</v>
      </c>
      <c r="D135" s="56" t="s">
        <v>300</v>
      </c>
      <c r="E135" s="55">
        <v>184.6</v>
      </c>
      <c r="F135" s="57">
        <v>10</v>
      </c>
      <c r="G135" s="57">
        <v>0</v>
      </c>
      <c r="H135" s="57">
        <v>164.62</v>
      </c>
      <c r="I135" s="57">
        <v>164.62</v>
      </c>
      <c r="J135" s="57">
        <v>0</v>
      </c>
      <c r="K135" s="57">
        <v>823.1</v>
      </c>
      <c r="L135" s="57">
        <f t="shared" ref="L135:L198" si="2">E135*F135</f>
        <v>1846</v>
      </c>
    </row>
    <row r="136" spans="1:12" ht="39.6" x14ac:dyDescent="0.3">
      <c r="A136" s="55" t="s">
        <v>515</v>
      </c>
      <c r="B136" s="54" t="s">
        <v>68</v>
      </c>
      <c r="C136" s="54" t="s">
        <v>516</v>
      </c>
      <c r="D136" s="56" t="s">
        <v>300</v>
      </c>
      <c r="E136" s="55">
        <v>108</v>
      </c>
      <c r="F136" s="57">
        <v>11.09</v>
      </c>
      <c r="G136" s="57">
        <v>0</v>
      </c>
      <c r="H136" s="57">
        <v>101.37</v>
      </c>
      <c r="I136" s="57">
        <v>101.37</v>
      </c>
      <c r="J136" s="57">
        <v>0</v>
      </c>
      <c r="K136" s="57">
        <v>1013.7</v>
      </c>
      <c r="L136" s="57">
        <f t="shared" si="2"/>
        <v>1197.72</v>
      </c>
    </row>
    <row r="137" spans="1:12" ht="39.6" x14ac:dyDescent="0.3">
      <c r="A137" s="55" t="s">
        <v>517</v>
      </c>
      <c r="B137" s="54" t="s">
        <v>68</v>
      </c>
      <c r="C137" s="54" t="s">
        <v>518</v>
      </c>
      <c r="D137" s="56" t="s">
        <v>300</v>
      </c>
      <c r="E137" s="55">
        <v>59.5</v>
      </c>
      <c r="F137" s="57">
        <v>14.55</v>
      </c>
      <c r="G137" s="57">
        <v>0</v>
      </c>
      <c r="H137" s="57">
        <v>142.97999999999999</v>
      </c>
      <c r="I137" s="57">
        <v>142.97999999999999</v>
      </c>
      <c r="J137" s="57">
        <v>0</v>
      </c>
      <c r="K137" s="57">
        <v>714.9</v>
      </c>
      <c r="L137" s="57">
        <f t="shared" si="2"/>
        <v>865.72500000000002</v>
      </c>
    </row>
    <row r="138" spans="1:12" ht="39.6" x14ac:dyDescent="0.3">
      <c r="A138" s="55" t="s">
        <v>519</v>
      </c>
      <c r="B138" s="54" t="s">
        <v>68</v>
      </c>
      <c r="C138" s="54" t="s">
        <v>520</v>
      </c>
      <c r="D138" s="56" t="s">
        <v>300</v>
      </c>
      <c r="E138" s="55">
        <v>100</v>
      </c>
      <c r="F138" s="57">
        <v>28.26</v>
      </c>
      <c r="G138" s="57">
        <v>0</v>
      </c>
      <c r="H138" s="57">
        <v>144.21</v>
      </c>
      <c r="I138" s="57">
        <v>144.21</v>
      </c>
      <c r="J138" s="57">
        <v>0</v>
      </c>
      <c r="K138" s="57">
        <v>288.42</v>
      </c>
      <c r="L138" s="57">
        <f t="shared" si="2"/>
        <v>2826</v>
      </c>
    </row>
    <row r="139" spans="1:12" ht="26.4" x14ac:dyDescent="0.3">
      <c r="A139" s="55" t="s">
        <v>521</v>
      </c>
      <c r="B139" s="54" t="s">
        <v>68</v>
      </c>
      <c r="C139" s="54" t="s">
        <v>522</v>
      </c>
      <c r="D139" s="56" t="s">
        <v>300</v>
      </c>
      <c r="E139" s="55">
        <v>200</v>
      </c>
      <c r="F139" s="57">
        <v>5.19</v>
      </c>
      <c r="G139" s="57">
        <v>0</v>
      </c>
      <c r="H139" s="57">
        <v>5.5</v>
      </c>
      <c r="I139" s="57">
        <v>5.5</v>
      </c>
      <c r="J139" s="57">
        <v>0</v>
      </c>
      <c r="K139" s="57">
        <v>16.5</v>
      </c>
      <c r="L139" s="57">
        <f t="shared" si="2"/>
        <v>1038</v>
      </c>
    </row>
    <row r="140" spans="1:12" ht="26.4" x14ac:dyDescent="0.3">
      <c r="A140" s="55" t="s">
        <v>523</v>
      </c>
      <c r="B140" s="54" t="s">
        <v>68</v>
      </c>
      <c r="C140" s="54" t="s">
        <v>524</v>
      </c>
      <c r="D140" s="56" t="s">
        <v>300</v>
      </c>
      <c r="E140" s="55">
        <v>100</v>
      </c>
      <c r="F140" s="57">
        <v>8.89</v>
      </c>
      <c r="G140" s="57">
        <v>0</v>
      </c>
      <c r="H140" s="57">
        <v>4308.42</v>
      </c>
      <c r="I140" s="57">
        <v>4308.42</v>
      </c>
      <c r="J140" s="57">
        <v>0</v>
      </c>
      <c r="K140" s="57">
        <v>4308.42</v>
      </c>
      <c r="L140" s="57">
        <f t="shared" si="2"/>
        <v>889</v>
      </c>
    </row>
    <row r="141" spans="1:12" x14ac:dyDescent="0.3">
      <c r="A141" s="55" t="s">
        <v>525</v>
      </c>
      <c r="B141" s="54" t="s">
        <v>68</v>
      </c>
      <c r="C141" s="54" t="s">
        <v>526</v>
      </c>
      <c r="D141" s="56" t="s">
        <v>94</v>
      </c>
      <c r="E141" s="55">
        <v>3</v>
      </c>
      <c r="F141" s="57">
        <v>40.81</v>
      </c>
      <c r="G141" s="57">
        <v>0</v>
      </c>
      <c r="H141" s="57">
        <v>18.27</v>
      </c>
      <c r="I141" s="57">
        <v>18.27</v>
      </c>
      <c r="J141" s="57">
        <v>0</v>
      </c>
      <c r="K141" s="57">
        <v>730.8</v>
      </c>
      <c r="L141" s="57">
        <f t="shared" si="2"/>
        <v>122.43</v>
      </c>
    </row>
    <row r="142" spans="1:12" ht="26.4" x14ac:dyDescent="0.3">
      <c r="A142" s="55" t="s">
        <v>531</v>
      </c>
      <c r="B142" s="54" t="s">
        <v>68</v>
      </c>
      <c r="C142" s="54" t="s">
        <v>532</v>
      </c>
      <c r="D142" s="56" t="s">
        <v>94</v>
      </c>
      <c r="E142" s="55">
        <v>1</v>
      </c>
      <c r="F142" s="57">
        <v>211.38</v>
      </c>
      <c r="G142" s="57">
        <v>0</v>
      </c>
      <c r="H142" s="57">
        <v>21.44</v>
      </c>
      <c r="I142" s="57">
        <v>21.44</v>
      </c>
      <c r="J142" s="57">
        <v>0</v>
      </c>
      <c r="K142" s="57">
        <v>85.76</v>
      </c>
      <c r="L142" s="57">
        <f t="shared" si="2"/>
        <v>211.38</v>
      </c>
    </row>
    <row r="143" spans="1:12" ht="26.4" x14ac:dyDescent="0.3">
      <c r="A143" s="55" t="s">
        <v>533</v>
      </c>
      <c r="B143" s="54" t="s">
        <v>68</v>
      </c>
      <c r="C143" s="54" t="s">
        <v>534</v>
      </c>
      <c r="D143" s="56" t="s">
        <v>94</v>
      </c>
      <c r="E143" s="55">
        <v>1</v>
      </c>
      <c r="F143" s="57">
        <v>257.14</v>
      </c>
      <c r="G143" s="57">
        <v>0</v>
      </c>
      <c r="H143" s="57">
        <v>5.28</v>
      </c>
      <c r="I143" s="57">
        <v>5.28</v>
      </c>
      <c r="J143" s="57">
        <v>0</v>
      </c>
      <c r="K143" s="57">
        <v>79.2</v>
      </c>
      <c r="L143" s="57">
        <f t="shared" si="2"/>
        <v>257.14</v>
      </c>
    </row>
    <row r="144" spans="1:12" ht="26.4" x14ac:dyDescent="0.3">
      <c r="A144" s="55" t="s">
        <v>535</v>
      </c>
      <c r="B144" s="54" t="s">
        <v>68</v>
      </c>
      <c r="C144" s="54" t="s">
        <v>536</v>
      </c>
      <c r="D144" s="56" t="s">
        <v>94</v>
      </c>
      <c r="E144" s="55">
        <v>12</v>
      </c>
      <c r="F144" s="57">
        <v>2.87</v>
      </c>
      <c r="G144" s="57">
        <v>0</v>
      </c>
      <c r="H144" s="57">
        <v>1709.05</v>
      </c>
      <c r="I144" s="57">
        <v>1709.05</v>
      </c>
      <c r="J144" s="57">
        <v>0</v>
      </c>
      <c r="K144" s="57">
        <v>3418.1</v>
      </c>
      <c r="L144" s="57">
        <f t="shared" si="2"/>
        <v>34.44</v>
      </c>
    </row>
    <row r="145" spans="1:12" ht="26.4" x14ac:dyDescent="0.3">
      <c r="A145" s="55" t="s">
        <v>537</v>
      </c>
      <c r="B145" s="54" t="s">
        <v>68</v>
      </c>
      <c r="C145" s="54" t="s">
        <v>538</v>
      </c>
      <c r="D145" s="56" t="s">
        <v>94</v>
      </c>
      <c r="E145" s="55">
        <v>8</v>
      </c>
      <c r="F145" s="57">
        <v>6.08</v>
      </c>
      <c r="G145" s="57">
        <v>0</v>
      </c>
      <c r="H145" s="57">
        <v>2646.15</v>
      </c>
      <c r="I145" s="57">
        <v>2646.15</v>
      </c>
      <c r="J145" s="57">
        <v>0</v>
      </c>
      <c r="K145" s="57">
        <v>5292.3</v>
      </c>
      <c r="L145" s="57">
        <f t="shared" si="2"/>
        <v>48.64</v>
      </c>
    </row>
    <row r="146" spans="1:12" ht="26.4" x14ac:dyDescent="0.3">
      <c r="A146" s="55" t="s">
        <v>539</v>
      </c>
      <c r="B146" s="54" t="s">
        <v>68</v>
      </c>
      <c r="C146" s="54" t="s">
        <v>540</v>
      </c>
      <c r="D146" s="56" t="s">
        <v>94</v>
      </c>
      <c r="E146" s="55">
        <v>8</v>
      </c>
      <c r="F146" s="57">
        <v>7.01</v>
      </c>
      <c r="G146" s="57">
        <v>0</v>
      </c>
      <c r="H146" s="57">
        <v>19.46</v>
      </c>
      <c r="I146" s="57">
        <v>19.46</v>
      </c>
      <c r="J146" s="57">
        <v>0</v>
      </c>
      <c r="K146" s="57">
        <v>389.2</v>
      </c>
      <c r="L146" s="57">
        <f t="shared" si="2"/>
        <v>56.08</v>
      </c>
    </row>
    <row r="147" spans="1:12" ht="26.4" x14ac:dyDescent="0.3">
      <c r="A147" s="55" t="s">
        <v>541</v>
      </c>
      <c r="B147" s="54" t="s">
        <v>542</v>
      </c>
      <c r="C147" s="54" t="s">
        <v>1134</v>
      </c>
      <c r="D147" s="56" t="s">
        <v>18</v>
      </c>
      <c r="E147" s="55">
        <v>2</v>
      </c>
      <c r="F147" s="57">
        <v>233.47</v>
      </c>
      <c r="G147" s="57">
        <v>0</v>
      </c>
      <c r="H147" s="57">
        <v>74.08</v>
      </c>
      <c r="I147" s="57">
        <v>74.08</v>
      </c>
      <c r="J147" s="57">
        <v>0</v>
      </c>
      <c r="K147" s="57">
        <v>1481.6</v>
      </c>
      <c r="L147" s="57">
        <f t="shared" si="2"/>
        <v>466.94</v>
      </c>
    </row>
    <row r="148" spans="1:12" ht="66" x14ac:dyDescent="0.3">
      <c r="A148" s="55" t="s">
        <v>543</v>
      </c>
      <c r="B148" s="54" t="s">
        <v>68</v>
      </c>
      <c r="C148" s="54" t="s">
        <v>544</v>
      </c>
      <c r="D148" s="56" t="s">
        <v>94</v>
      </c>
      <c r="E148" s="55">
        <v>15</v>
      </c>
      <c r="F148" s="57">
        <v>14.98</v>
      </c>
      <c r="G148" s="57">
        <v>0</v>
      </c>
      <c r="H148" s="57">
        <v>106.11</v>
      </c>
      <c r="I148" s="57">
        <v>106.11</v>
      </c>
      <c r="J148" s="57">
        <v>0</v>
      </c>
      <c r="K148" s="57">
        <v>530.54999999999995</v>
      </c>
      <c r="L148" s="57">
        <f t="shared" si="2"/>
        <v>224.70000000000002</v>
      </c>
    </row>
    <row r="149" spans="1:12" ht="39.6" x14ac:dyDescent="0.3">
      <c r="A149" s="55" t="s">
        <v>545</v>
      </c>
      <c r="B149" s="54" t="s">
        <v>68</v>
      </c>
      <c r="C149" s="54" t="s">
        <v>546</v>
      </c>
      <c r="D149" s="56" t="s">
        <v>94</v>
      </c>
      <c r="E149" s="55">
        <v>2</v>
      </c>
      <c r="F149" s="57">
        <v>14.99</v>
      </c>
      <c r="G149" s="57">
        <v>0</v>
      </c>
      <c r="H149" s="57">
        <v>75.239999999999995</v>
      </c>
      <c r="I149" s="57">
        <v>75.239999999999995</v>
      </c>
      <c r="J149" s="57">
        <v>0</v>
      </c>
      <c r="K149" s="57">
        <v>3762</v>
      </c>
      <c r="L149" s="57">
        <f t="shared" si="2"/>
        <v>29.98</v>
      </c>
    </row>
    <row r="150" spans="1:12" ht="66" x14ac:dyDescent="0.3">
      <c r="A150" s="55" t="s">
        <v>547</v>
      </c>
      <c r="B150" s="54" t="s">
        <v>68</v>
      </c>
      <c r="C150" s="54" t="s">
        <v>548</v>
      </c>
      <c r="D150" s="56" t="s">
        <v>549</v>
      </c>
      <c r="E150" s="55">
        <v>10</v>
      </c>
      <c r="F150" s="57">
        <v>75.900000000000006</v>
      </c>
      <c r="G150" s="57">
        <v>0</v>
      </c>
      <c r="H150" s="57">
        <v>13.12</v>
      </c>
      <c r="I150" s="57">
        <v>13.12</v>
      </c>
      <c r="J150" s="57">
        <v>0</v>
      </c>
      <c r="K150" s="57">
        <v>656</v>
      </c>
      <c r="L150" s="57">
        <f t="shared" si="2"/>
        <v>759</v>
      </c>
    </row>
    <row r="151" spans="1:12" ht="66" x14ac:dyDescent="0.3">
      <c r="A151" s="55" t="s">
        <v>550</v>
      </c>
      <c r="B151" s="54" t="s">
        <v>68</v>
      </c>
      <c r="C151" s="54" t="s">
        <v>551</v>
      </c>
      <c r="D151" s="56" t="s">
        <v>549</v>
      </c>
      <c r="E151" s="55">
        <v>10</v>
      </c>
      <c r="F151" s="57">
        <v>150.16</v>
      </c>
      <c r="G151" s="57">
        <v>0</v>
      </c>
      <c r="H151" s="57">
        <v>92.18</v>
      </c>
      <c r="I151" s="57">
        <v>92.18</v>
      </c>
      <c r="J151" s="57">
        <v>0</v>
      </c>
      <c r="K151" s="57">
        <v>6452.6</v>
      </c>
      <c r="L151" s="57">
        <f t="shared" si="2"/>
        <v>1501.6</v>
      </c>
    </row>
    <row r="152" spans="1:12" ht="52.8" x14ac:dyDescent="0.3">
      <c r="A152" s="55" t="s">
        <v>552</v>
      </c>
      <c r="B152" s="54" t="s">
        <v>68</v>
      </c>
      <c r="C152" s="54" t="s">
        <v>553</v>
      </c>
      <c r="D152" s="56" t="s">
        <v>94</v>
      </c>
      <c r="E152" s="55">
        <v>6</v>
      </c>
      <c r="F152" s="57">
        <v>17.25</v>
      </c>
      <c r="G152" s="57">
        <v>0</v>
      </c>
      <c r="H152" s="57">
        <v>17</v>
      </c>
      <c r="I152" s="57">
        <v>17</v>
      </c>
      <c r="J152" s="57">
        <v>0</v>
      </c>
      <c r="K152" s="57">
        <v>204</v>
      </c>
      <c r="L152" s="57">
        <f t="shared" si="2"/>
        <v>103.5</v>
      </c>
    </row>
    <row r="153" spans="1:12" x14ac:dyDescent="0.3">
      <c r="A153" s="55" t="s">
        <v>557</v>
      </c>
      <c r="B153" s="54" t="s">
        <v>68</v>
      </c>
      <c r="C153" s="54" t="s">
        <v>558</v>
      </c>
      <c r="D153" s="56" t="s">
        <v>94</v>
      </c>
      <c r="E153" s="55">
        <v>120</v>
      </c>
      <c r="F153" s="57">
        <v>9.3000000000000007</v>
      </c>
      <c r="G153" s="57">
        <v>0</v>
      </c>
      <c r="H153" s="57">
        <v>114.12</v>
      </c>
      <c r="I153" s="57">
        <v>114.12</v>
      </c>
      <c r="J153" s="57">
        <v>0</v>
      </c>
      <c r="K153" s="57">
        <v>1141.2</v>
      </c>
      <c r="L153" s="57">
        <f t="shared" si="2"/>
        <v>1116</v>
      </c>
    </row>
    <row r="154" spans="1:12" ht="26.4" x14ac:dyDescent="0.3">
      <c r="A154" s="55" t="s">
        <v>560</v>
      </c>
      <c r="B154" s="54" t="s">
        <v>68</v>
      </c>
      <c r="C154" s="54" t="s">
        <v>561</v>
      </c>
      <c r="D154" s="56" t="s">
        <v>94</v>
      </c>
      <c r="E154" s="55">
        <v>123</v>
      </c>
      <c r="F154" s="57">
        <v>11.69</v>
      </c>
      <c r="G154" s="57">
        <v>0</v>
      </c>
      <c r="H154" s="57">
        <v>160.78</v>
      </c>
      <c r="I154" s="57">
        <v>160.78</v>
      </c>
      <c r="J154" s="57">
        <v>0</v>
      </c>
      <c r="K154" s="57">
        <v>1607.8</v>
      </c>
      <c r="L154" s="57">
        <f t="shared" si="2"/>
        <v>1437.87</v>
      </c>
    </row>
    <row r="155" spans="1:12" ht="26.4" x14ac:dyDescent="0.3">
      <c r="A155" s="55" t="s">
        <v>562</v>
      </c>
      <c r="B155" s="54" t="s">
        <v>68</v>
      </c>
      <c r="C155" s="54" t="s">
        <v>563</v>
      </c>
      <c r="D155" s="56" t="s">
        <v>94</v>
      </c>
      <c r="E155" s="55">
        <v>47</v>
      </c>
      <c r="F155" s="57">
        <v>4.42</v>
      </c>
      <c r="G155" s="57">
        <v>0</v>
      </c>
      <c r="H155" s="57">
        <v>32.9</v>
      </c>
      <c r="I155" s="57">
        <v>32.9</v>
      </c>
      <c r="J155" s="57">
        <v>0</v>
      </c>
      <c r="K155" s="57">
        <v>394.8</v>
      </c>
      <c r="L155" s="57">
        <f t="shared" si="2"/>
        <v>207.74</v>
      </c>
    </row>
    <row r="156" spans="1:12" ht="26.4" x14ac:dyDescent="0.3">
      <c r="A156" s="55" t="s">
        <v>564</v>
      </c>
      <c r="B156" s="54" t="s">
        <v>68</v>
      </c>
      <c r="C156" s="54" t="s">
        <v>565</v>
      </c>
      <c r="D156" s="56" t="s">
        <v>300</v>
      </c>
      <c r="E156" s="55">
        <v>50</v>
      </c>
      <c r="F156" s="57">
        <v>1.59</v>
      </c>
      <c r="G156" s="57">
        <v>0</v>
      </c>
      <c r="H156" s="57">
        <v>125.74</v>
      </c>
      <c r="I156" s="57">
        <v>125.74</v>
      </c>
      <c r="J156" s="57">
        <v>0</v>
      </c>
      <c r="K156" s="57">
        <v>251.48</v>
      </c>
      <c r="L156" s="57">
        <f t="shared" si="2"/>
        <v>79.5</v>
      </c>
    </row>
    <row r="157" spans="1:12" x14ac:dyDescent="0.3">
      <c r="A157" s="55" t="s">
        <v>566</v>
      </c>
      <c r="B157" s="54" t="s">
        <v>68</v>
      </c>
      <c r="C157" s="54" t="s">
        <v>567</v>
      </c>
      <c r="D157" s="56" t="s">
        <v>94</v>
      </c>
      <c r="E157" s="55">
        <v>145</v>
      </c>
      <c r="F157" s="57">
        <v>3.91</v>
      </c>
      <c r="G157" s="57">
        <v>0</v>
      </c>
      <c r="H157" s="57">
        <v>151.11000000000001</v>
      </c>
      <c r="I157" s="57">
        <v>151.11000000000001</v>
      </c>
      <c r="J157" s="57">
        <v>0</v>
      </c>
      <c r="K157" s="57">
        <v>302.22000000000003</v>
      </c>
      <c r="L157" s="57">
        <f t="shared" si="2"/>
        <v>566.95000000000005</v>
      </c>
    </row>
    <row r="158" spans="1:12" x14ac:dyDescent="0.3">
      <c r="A158" s="55" t="s">
        <v>568</v>
      </c>
      <c r="B158" s="54" t="s">
        <v>68</v>
      </c>
      <c r="C158" s="54" t="s">
        <v>569</v>
      </c>
      <c r="D158" s="56" t="s">
        <v>94</v>
      </c>
      <c r="E158" s="55">
        <v>53</v>
      </c>
      <c r="F158" s="57">
        <v>14.42</v>
      </c>
      <c r="G158" s="57">
        <v>0</v>
      </c>
      <c r="H158" s="57">
        <v>262.55</v>
      </c>
      <c r="I158" s="57">
        <v>262.55</v>
      </c>
      <c r="J158" s="57">
        <v>0</v>
      </c>
      <c r="K158" s="57">
        <v>262.55</v>
      </c>
      <c r="L158" s="57">
        <f t="shared" si="2"/>
        <v>764.26</v>
      </c>
    </row>
    <row r="159" spans="1:12" ht="52.8" x14ac:dyDescent="0.3">
      <c r="A159" s="55" t="s">
        <v>571</v>
      </c>
      <c r="B159" s="54" t="s">
        <v>68</v>
      </c>
      <c r="C159" s="54" t="s">
        <v>572</v>
      </c>
      <c r="D159" s="56" t="s">
        <v>313</v>
      </c>
      <c r="E159" s="55">
        <v>6</v>
      </c>
      <c r="F159" s="57">
        <v>135.49</v>
      </c>
      <c r="G159" s="57">
        <v>0</v>
      </c>
      <c r="H159" s="57">
        <v>169.61</v>
      </c>
      <c r="I159" s="57">
        <v>169.61</v>
      </c>
      <c r="J159" s="57">
        <v>0</v>
      </c>
      <c r="K159" s="57">
        <v>169.61</v>
      </c>
      <c r="L159" s="57">
        <f t="shared" si="2"/>
        <v>812.94</v>
      </c>
    </row>
    <row r="160" spans="1:12" ht="39.6" x14ac:dyDescent="0.3">
      <c r="A160" s="55" t="s">
        <v>574</v>
      </c>
      <c r="B160" s="54" t="s">
        <v>68</v>
      </c>
      <c r="C160" s="54" t="s">
        <v>575</v>
      </c>
      <c r="D160" s="56" t="s">
        <v>313</v>
      </c>
      <c r="E160" s="55">
        <v>49</v>
      </c>
      <c r="F160" s="57">
        <v>28.58</v>
      </c>
      <c r="G160" s="57">
        <v>0</v>
      </c>
      <c r="H160" s="57">
        <v>513.41</v>
      </c>
      <c r="I160" s="57">
        <v>513.41</v>
      </c>
      <c r="J160" s="57">
        <v>0</v>
      </c>
      <c r="K160" s="57">
        <v>2567.0500000000002</v>
      </c>
      <c r="L160" s="57">
        <f t="shared" si="2"/>
        <v>1400.4199999999998</v>
      </c>
    </row>
    <row r="161" spans="1:12" ht="26.4" x14ac:dyDescent="0.3">
      <c r="A161" s="55" t="s">
        <v>576</v>
      </c>
      <c r="B161" s="54" t="s">
        <v>68</v>
      </c>
      <c r="C161" s="54" t="s">
        <v>577</v>
      </c>
      <c r="D161" s="56" t="s">
        <v>246</v>
      </c>
      <c r="E161" s="55">
        <v>43</v>
      </c>
      <c r="F161" s="57">
        <v>44.84</v>
      </c>
      <c r="G161" s="57">
        <v>0</v>
      </c>
      <c r="H161" s="57">
        <v>24.01</v>
      </c>
      <c r="I161" s="57">
        <v>24.01</v>
      </c>
      <c r="J161" s="57">
        <v>0</v>
      </c>
      <c r="K161" s="57">
        <v>120.05</v>
      </c>
      <c r="L161" s="57">
        <f t="shared" si="2"/>
        <v>1928.1200000000001</v>
      </c>
    </row>
    <row r="162" spans="1:12" ht="26.4" x14ac:dyDescent="0.3">
      <c r="A162" s="55" t="s">
        <v>582</v>
      </c>
      <c r="B162" s="54" t="s">
        <v>68</v>
      </c>
      <c r="C162" s="54" t="s">
        <v>583</v>
      </c>
      <c r="D162" s="56" t="s">
        <v>243</v>
      </c>
      <c r="E162" s="55">
        <v>240</v>
      </c>
      <c r="F162" s="57">
        <v>0.74</v>
      </c>
      <c r="G162" s="57">
        <v>0</v>
      </c>
      <c r="H162" s="57">
        <v>27.61</v>
      </c>
      <c r="I162" s="57">
        <v>27.61</v>
      </c>
      <c r="J162" s="57">
        <v>0</v>
      </c>
      <c r="K162" s="57">
        <v>911.13</v>
      </c>
      <c r="L162" s="57">
        <f t="shared" si="2"/>
        <v>177.6</v>
      </c>
    </row>
    <row r="163" spans="1:12" x14ac:dyDescent="0.3">
      <c r="A163" s="55" t="s">
        <v>584</v>
      </c>
      <c r="B163" s="54" t="s">
        <v>68</v>
      </c>
      <c r="C163" s="54" t="s">
        <v>585</v>
      </c>
      <c r="D163" s="56" t="s">
        <v>313</v>
      </c>
      <c r="E163" s="55">
        <v>15</v>
      </c>
      <c r="F163" s="57">
        <v>12.14</v>
      </c>
      <c r="G163" s="57">
        <v>0</v>
      </c>
      <c r="H163" s="57">
        <v>3250</v>
      </c>
      <c r="I163" s="57">
        <v>3250</v>
      </c>
      <c r="J163" s="57">
        <v>0</v>
      </c>
      <c r="K163" s="57">
        <v>6500</v>
      </c>
      <c r="L163" s="57">
        <f t="shared" si="2"/>
        <v>182.10000000000002</v>
      </c>
    </row>
    <row r="164" spans="1:12" x14ac:dyDescent="0.3">
      <c r="A164" s="55" t="s">
        <v>586</v>
      </c>
      <c r="B164" s="54" t="s">
        <v>68</v>
      </c>
      <c r="C164" s="54" t="s">
        <v>587</v>
      </c>
      <c r="D164" s="56" t="s">
        <v>243</v>
      </c>
      <c r="E164" s="55">
        <v>520</v>
      </c>
      <c r="F164" s="57">
        <v>1.8</v>
      </c>
      <c r="G164" s="57">
        <v>0</v>
      </c>
      <c r="H164" s="57">
        <v>38.409999999999997</v>
      </c>
      <c r="I164" s="57">
        <v>38.409999999999997</v>
      </c>
      <c r="J164" s="57">
        <v>0</v>
      </c>
      <c r="K164" s="57">
        <v>2112.5500000000002</v>
      </c>
      <c r="L164" s="57">
        <f t="shared" si="2"/>
        <v>936</v>
      </c>
    </row>
    <row r="165" spans="1:12" ht="39.6" x14ac:dyDescent="0.3">
      <c r="A165" s="55" t="s">
        <v>589</v>
      </c>
      <c r="B165" s="54" t="s">
        <v>68</v>
      </c>
      <c r="C165" s="54" t="s">
        <v>1135</v>
      </c>
      <c r="D165" s="56" t="s">
        <v>243</v>
      </c>
      <c r="E165" s="55">
        <v>2</v>
      </c>
      <c r="F165" s="57">
        <v>43.87</v>
      </c>
      <c r="G165" s="57">
        <v>0</v>
      </c>
      <c r="H165" s="57">
        <v>14.54</v>
      </c>
      <c r="I165" s="57">
        <v>14.54</v>
      </c>
      <c r="J165" s="57">
        <v>0</v>
      </c>
      <c r="K165" s="57">
        <v>2617.1999999999998</v>
      </c>
      <c r="L165" s="57">
        <f t="shared" si="2"/>
        <v>87.74</v>
      </c>
    </row>
    <row r="166" spans="1:12" ht="52.8" x14ac:dyDescent="0.3">
      <c r="A166" s="55" t="s">
        <v>590</v>
      </c>
      <c r="B166" s="54" t="s">
        <v>68</v>
      </c>
      <c r="C166" s="54" t="s">
        <v>591</v>
      </c>
      <c r="D166" s="56" t="s">
        <v>300</v>
      </c>
      <c r="E166" s="55">
        <v>125</v>
      </c>
      <c r="F166" s="57">
        <v>28.12</v>
      </c>
      <c r="G166" s="57">
        <v>0</v>
      </c>
      <c r="H166" s="57">
        <v>11.25</v>
      </c>
      <c r="I166" s="57">
        <v>11.25</v>
      </c>
      <c r="J166" s="57">
        <v>0</v>
      </c>
      <c r="K166" s="57">
        <v>2076.75</v>
      </c>
      <c r="L166" s="57">
        <f t="shared" si="2"/>
        <v>3515</v>
      </c>
    </row>
    <row r="167" spans="1:12" ht="52.8" x14ac:dyDescent="0.3">
      <c r="A167" s="55" t="s">
        <v>593</v>
      </c>
      <c r="B167" s="54" t="s">
        <v>68</v>
      </c>
      <c r="C167" s="54" t="s">
        <v>594</v>
      </c>
      <c r="D167" s="56" t="s">
        <v>94</v>
      </c>
      <c r="E167" s="55">
        <v>5</v>
      </c>
      <c r="F167" s="57">
        <v>5890</v>
      </c>
      <c r="G167" s="57">
        <v>0</v>
      </c>
      <c r="H167" s="57">
        <v>12.48</v>
      </c>
      <c r="I167" s="57">
        <v>12.48</v>
      </c>
      <c r="J167" s="57">
        <v>0</v>
      </c>
      <c r="K167" s="57">
        <v>1347.84</v>
      </c>
      <c r="L167" s="57">
        <f t="shared" si="2"/>
        <v>29450</v>
      </c>
    </row>
    <row r="168" spans="1:12" ht="52.8" x14ac:dyDescent="0.3">
      <c r="A168" s="55" t="s">
        <v>595</v>
      </c>
      <c r="B168" s="54" t="s">
        <v>68</v>
      </c>
      <c r="C168" s="54" t="s">
        <v>596</v>
      </c>
      <c r="D168" s="56" t="s">
        <v>94</v>
      </c>
      <c r="E168" s="55">
        <v>5</v>
      </c>
      <c r="F168" s="57">
        <v>5335.01</v>
      </c>
      <c r="G168" s="57">
        <v>0</v>
      </c>
      <c r="H168" s="57">
        <v>16.37</v>
      </c>
      <c r="I168" s="57">
        <v>16.37</v>
      </c>
      <c r="J168" s="57">
        <v>0</v>
      </c>
      <c r="K168" s="57">
        <v>974.01</v>
      </c>
      <c r="L168" s="57">
        <f t="shared" si="2"/>
        <v>26675.050000000003</v>
      </c>
    </row>
    <row r="169" spans="1:12" ht="26.4" x14ac:dyDescent="0.3">
      <c r="A169" s="55" t="s">
        <v>597</v>
      </c>
      <c r="B169" s="54" t="s">
        <v>68</v>
      </c>
      <c r="C169" s="54" t="s">
        <v>598</v>
      </c>
      <c r="D169" s="56" t="s">
        <v>94</v>
      </c>
      <c r="E169" s="55">
        <v>5</v>
      </c>
      <c r="F169" s="57">
        <v>3153.22</v>
      </c>
      <c r="G169" s="57">
        <v>0</v>
      </c>
      <c r="H169" s="57">
        <v>31.79</v>
      </c>
      <c r="I169" s="57">
        <v>31.79</v>
      </c>
      <c r="J169" s="57">
        <v>0</v>
      </c>
      <c r="K169" s="57">
        <v>3179</v>
      </c>
      <c r="L169" s="57">
        <f t="shared" si="2"/>
        <v>15766.099999999999</v>
      </c>
    </row>
    <row r="170" spans="1:12" ht="26.4" x14ac:dyDescent="0.3">
      <c r="A170" s="55" t="s">
        <v>599</v>
      </c>
      <c r="B170" s="54" t="s">
        <v>68</v>
      </c>
      <c r="C170" s="54" t="s">
        <v>600</v>
      </c>
      <c r="D170" s="56" t="s">
        <v>94</v>
      </c>
      <c r="E170" s="55">
        <v>10</v>
      </c>
      <c r="F170" s="57">
        <v>3320.95</v>
      </c>
      <c r="G170" s="57">
        <v>0</v>
      </c>
      <c r="H170" s="57">
        <v>5.22</v>
      </c>
      <c r="I170" s="57">
        <v>5.22</v>
      </c>
      <c r="J170" s="57">
        <v>0</v>
      </c>
      <c r="K170" s="57">
        <v>1044</v>
      </c>
      <c r="L170" s="57">
        <f t="shared" si="2"/>
        <v>33209.5</v>
      </c>
    </row>
    <row r="171" spans="1:12" ht="26.4" x14ac:dyDescent="0.3">
      <c r="A171" s="55" t="s">
        <v>601</v>
      </c>
      <c r="B171" s="54" t="s">
        <v>68</v>
      </c>
      <c r="C171" s="54" t="s">
        <v>602</v>
      </c>
      <c r="D171" s="56" t="s">
        <v>243</v>
      </c>
      <c r="E171" s="55">
        <v>93</v>
      </c>
      <c r="F171" s="57">
        <v>20.16</v>
      </c>
      <c r="G171" s="57">
        <v>0</v>
      </c>
      <c r="H171" s="57">
        <v>8.9499999999999993</v>
      </c>
      <c r="I171" s="57">
        <v>8.9499999999999993</v>
      </c>
      <c r="J171" s="57">
        <v>0</v>
      </c>
      <c r="K171" s="57">
        <v>895</v>
      </c>
      <c r="L171" s="57">
        <f t="shared" si="2"/>
        <v>1874.88</v>
      </c>
    </row>
    <row r="172" spans="1:12" ht="38.25" customHeight="1" x14ac:dyDescent="0.3">
      <c r="A172" s="55" t="s">
        <v>604</v>
      </c>
      <c r="B172" s="54" t="s">
        <v>68</v>
      </c>
      <c r="C172" s="54" t="s">
        <v>605</v>
      </c>
      <c r="D172" s="56" t="s">
        <v>94</v>
      </c>
      <c r="E172" s="55">
        <v>5</v>
      </c>
      <c r="F172" s="57">
        <v>23.61</v>
      </c>
      <c r="G172" s="57">
        <v>0</v>
      </c>
      <c r="H172" s="57">
        <v>37.200000000000003</v>
      </c>
      <c r="I172" s="57">
        <v>37.200000000000003</v>
      </c>
      <c r="J172" s="57">
        <v>0</v>
      </c>
      <c r="K172" s="57">
        <v>111.6</v>
      </c>
      <c r="L172" s="57">
        <f t="shared" si="2"/>
        <v>118.05</v>
      </c>
    </row>
    <row r="173" spans="1:12" ht="39.6" x14ac:dyDescent="0.3">
      <c r="A173" s="55" t="s">
        <v>606</v>
      </c>
      <c r="B173" s="54" t="s">
        <v>68</v>
      </c>
      <c r="C173" s="54" t="s">
        <v>607</v>
      </c>
      <c r="D173" s="56" t="s">
        <v>94</v>
      </c>
      <c r="E173" s="55">
        <v>2</v>
      </c>
      <c r="F173" s="57">
        <v>19.54</v>
      </c>
      <c r="G173" s="57">
        <v>0</v>
      </c>
      <c r="H173" s="57">
        <v>1084.03</v>
      </c>
      <c r="I173" s="57">
        <v>1084.03</v>
      </c>
      <c r="J173" s="57">
        <v>0</v>
      </c>
      <c r="K173" s="57">
        <v>5420.15</v>
      </c>
      <c r="L173" s="57">
        <f t="shared" si="2"/>
        <v>39.08</v>
      </c>
    </row>
    <row r="174" spans="1:12" ht="39.6" x14ac:dyDescent="0.3">
      <c r="A174" s="55" t="s">
        <v>608</v>
      </c>
      <c r="B174" s="54" t="s">
        <v>68</v>
      </c>
      <c r="C174" s="54" t="s">
        <v>609</v>
      </c>
      <c r="D174" s="56" t="s">
        <v>94</v>
      </c>
      <c r="E174" s="55">
        <v>1</v>
      </c>
      <c r="F174" s="57">
        <v>27.64</v>
      </c>
      <c r="G174" s="57">
        <v>0</v>
      </c>
      <c r="H174" s="57">
        <v>1874.2</v>
      </c>
      <c r="I174" s="57">
        <v>1874.2</v>
      </c>
      <c r="J174" s="57">
        <v>0</v>
      </c>
      <c r="K174" s="57">
        <v>9371</v>
      </c>
      <c r="L174" s="57">
        <f t="shared" si="2"/>
        <v>27.64</v>
      </c>
    </row>
    <row r="175" spans="1:12" ht="26.4" x14ac:dyDescent="0.3">
      <c r="A175" s="55" t="s">
        <v>610</v>
      </c>
      <c r="B175" s="54" t="s">
        <v>68</v>
      </c>
      <c r="C175" s="54" t="s">
        <v>611</v>
      </c>
      <c r="D175" s="56" t="s">
        <v>94</v>
      </c>
      <c r="E175" s="55">
        <v>10</v>
      </c>
      <c r="F175" s="57">
        <v>14.78</v>
      </c>
      <c r="G175" s="57">
        <v>0</v>
      </c>
      <c r="H175" s="57">
        <v>671.09</v>
      </c>
      <c r="I175" s="57">
        <v>671.09</v>
      </c>
      <c r="J175" s="57">
        <v>0</v>
      </c>
      <c r="K175" s="57">
        <v>671.09</v>
      </c>
      <c r="L175" s="57">
        <f t="shared" si="2"/>
        <v>147.79999999999998</v>
      </c>
    </row>
    <row r="176" spans="1:12" ht="39.6" x14ac:dyDescent="0.3">
      <c r="A176" s="55" t="s">
        <v>612</v>
      </c>
      <c r="B176" s="54" t="s">
        <v>68</v>
      </c>
      <c r="C176" s="54" t="s">
        <v>613</v>
      </c>
      <c r="D176" s="56" t="s">
        <v>94</v>
      </c>
      <c r="E176" s="55">
        <v>3</v>
      </c>
      <c r="F176" s="57">
        <v>20.54</v>
      </c>
      <c r="G176" s="57">
        <v>0</v>
      </c>
      <c r="H176" s="57">
        <v>3400</v>
      </c>
      <c r="I176" s="57">
        <v>3400</v>
      </c>
      <c r="J176" s="57">
        <v>0</v>
      </c>
      <c r="K176" s="57">
        <v>3400</v>
      </c>
      <c r="L176" s="57">
        <f t="shared" si="2"/>
        <v>61.62</v>
      </c>
    </row>
    <row r="177" spans="1:12" ht="26.4" x14ac:dyDescent="0.3">
      <c r="A177" s="55" t="s">
        <v>615</v>
      </c>
      <c r="B177" s="54" t="s">
        <v>68</v>
      </c>
      <c r="C177" s="54" t="s">
        <v>616</v>
      </c>
      <c r="D177" s="56" t="s">
        <v>94</v>
      </c>
      <c r="E177" s="55">
        <v>2</v>
      </c>
      <c r="F177" s="57">
        <v>425.44</v>
      </c>
      <c r="G177" s="57">
        <v>0</v>
      </c>
      <c r="H177" s="57">
        <v>234.87</v>
      </c>
      <c r="I177" s="57">
        <v>234.87</v>
      </c>
      <c r="J177" s="57">
        <v>0</v>
      </c>
      <c r="K177" s="57">
        <v>234.87</v>
      </c>
      <c r="L177" s="57">
        <f t="shared" si="2"/>
        <v>850.88</v>
      </c>
    </row>
    <row r="178" spans="1:12" ht="52.8" x14ac:dyDescent="0.3">
      <c r="A178" s="55" t="s">
        <v>617</v>
      </c>
      <c r="B178" s="54" t="s">
        <v>68</v>
      </c>
      <c r="C178" s="54" t="s">
        <v>618</v>
      </c>
      <c r="D178" s="56" t="s">
        <v>313</v>
      </c>
      <c r="E178" s="55">
        <v>5</v>
      </c>
      <c r="F178" s="57">
        <v>699.49</v>
      </c>
      <c r="G178" s="57">
        <v>0</v>
      </c>
      <c r="H178" s="57">
        <v>285.70999999999998</v>
      </c>
      <c r="I178" s="57">
        <v>285.70999999999998</v>
      </c>
      <c r="J178" s="57">
        <v>0</v>
      </c>
      <c r="K178" s="57">
        <v>285.70999999999998</v>
      </c>
      <c r="L178" s="57">
        <f t="shared" si="2"/>
        <v>3497.45</v>
      </c>
    </row>
    <row r="179" spans="1:12" ht="39.6" x14ac:dyDescent="0.3">
      <c r="A179" s="55" t="s">
        <v>619</v>
      </c>
      <c r="B179" s="54" t="s">
        <v>68</v>
      </c>
      <c r="C179" s="54" t="s">
        <v>620</v>
      </c>
      <c r="D179" s="56" t="s">
        <v>94</v>
      </c>
      <c r="E179" s="55">
        <v>11</v>
      </c>
      <c r="F179" s="57">
        <v>282.44</v>
      </c>
      <c r="G179" s="57">
        <v>0</v>
      </c>
      <c r="H179" s="57">
        <v>2.87</v>
      </c>
      <c r="I179" s="57">
        <v>2.87</v>
      </c>
      <c r="J179" s="57">
        <v>0</v>
      </c>
      <c r="K179" s="57">
        <v>34.44</v>
      </c>
      <c r="L179" s="57">
        <f t="shared" si="2"/>
        <v>3106.84</v>
      </c>
    </row>
    <row r="180" spans="1:12" ht="26.4" x14ac:dyDescent="0.3">
      <c r="A180" s="55" t="s">
        <v>621</v>
      </c>
      <c r="B180" s="54" t="s">
        <v>68</v>
      </c>
      <c r="C180" s="54" t="s">
        <v>622</v>
      </c>
      <c r="D180" s="56" t="s">
        <v>94</v>
      </c>
      <c r="E180" s="55">
        <v>8</v>
      </c>
      <c r="F180" s="57">
        <v>0.78</v>
      </c>
      <c r="G180" s="57">
        <v>0</v>
      </c>
      <c r="H180" s="57">
        <v>6.08</v>
      </c>
      <c r="I180" s="57">
        <v>6.08</v>
      </c>
      <c r="J180" s="57">
        <v>0</v>
      </c>
      <c r="K180" s="57">
        <v>48.64</v>
      </c>
      <c r="L180" s="57">
        <f t="shared" si="2"/>
        <v>6.24</v>
      </c>
    </row>
    <row r="181" spans="1:12" ht="26.4" x14ac:dyDescent="0.3">
      <c r="A181" s="55" t="s">
        <v>623</v>
      </c>
      <c r="B181" s="54" t="s">
        <v>68</v>
      </c>
      <c r="C181" s="54" t="s">
        <v>624</v>
      </c>
      <c r="D181" s="56" t="s">
        <v>94</v>
      </c>
      <c r="E181" s="55">
        <v>5</v>
      </c>
      <c r="F181" s="57">
        <v>2.6</v>
      </c>
      <c r="G181" s="57">
        <v>0</v>
      </c>
      <c r="H181" s="57">
        <v>7.01</v>
      </c>
      <c r="I181" s="57">
        <v>7.01</v>
      </c>
      <c r="J181" s="57">
        <v>0</v>
      </c>
      <c r="K181" s="57">
        <v>56.08</v>
      </c>
      <c r="L181" s="57">
        <f t="shared" si="2"/>
        <v>13</v>
      </c>
    </row>
    <row r="182" spans="1:12" ht="26.4" x14ac:dyDescent="0.3">
      <c r="A182" s="55" t="s">
        <v>625</v>
      </c>
      <c r="B182" s="54" t="s">
        <v>68</v>
      </c>
      <c r="C182" s="54" t="s">
        <v>626</v>
      </c>
      <c r="D182" s="56" t="s">
        <v>94</v>
      </c>
      <c r="E182" s="55">
        <v>2</v>
      </c>
      <c r="F182" s="57">
        <v>6.32</v>
      </c>
      <c r="G182" s="57">
        <v>0</v>
      </c>
      <c r="H182" s="57">
        <v>231.85</v>
      </c>
      <c r="I182" s="57">
        <v>231.85</v>
      </c>
      <c r="J182" s="57">
        <v>0</v>
      </c>
      <c r="K182" s="57">
        <v>463.7</v>
      </c>
      <c r="L182" s="57">
        <f t="shared" si="2"/>
        <v>12.64</v>
      </c>
    </row>
    <row r="183" spans="1:12" ht="26.4" x14ac:dyDescent="0.3">
      <c r="A183" s="55" t="s">
        <v>627</v>
      </c>
      <c r="B183" s="54" t="s">
        <v>68</v>
      </c>
      <c r="C183" s="54" t="s">
        <v>628</v>
      </c>
      <c r="D183" s="56" t="s">
        <v>94</v>
      </c>
      <c r="E183" s="55">
        <v>11</v>
      </c>
      <c r="F183" s="57">
        <v>5.35</v>
      </c>
      <c r="G183" s="57">
        <v>0</v>
      </c>
      <c r="H183" s="57">
        <v>16.37</v>
      </c>
      <c r="I183" s="57">
        <v>16.37</v>
      </c>
      <c r="J183" s="57">
        <v>0</v>
      </c>
      <c r="K183" s="57">
        <v>245.55</v>
      </c>
      <c r="L183" s="57">
        <f t="shared" si="2"/>
        <v>58.849999999999994</v>
      </c>
    </row>
    <row r="184" spans="1:12" ht="26.4" x14ac:dyDescent="0.3">
      <c r="A184" s="55" t="s">
        <v>629</v>
      </c>
      <c r="B184" s="54" t="s">
        <v>68</v>
      </c>
      <c r="C184" s="54" t="s">
        <v>630</v>
      </c>
      <c r="D184" s="56" t="s">
        <v>94</v>
      </c>
      <c r="E184" s="55">
        <v>15</v>
      </c>
      <c r="F184" s="57">
        <v>8.64</v>
      </c>
      <c r="G184" s="57">
        <v>0</v>
      </c>
      <c r="H184" s="57">
        <v>16.38</v>
      </c>
      <c r="I184" s="57">
        <v>16.38</v>
      </c>
      <c r="J184" s="57">
        <v>0</v>
      </c>
      <c r="K184" s="57">
        <v>32.76</v>
      </c>
      <c r="L184" s="57">
        <f t="shared" si="2"/>
        <v>129.60000000000002</v>
      </c>
    </row>
    <row r="185" spans="1:12" ht="26.4" x14ac:dyDescent="0.3">
      <c r="A185" s="55" t="s">
        <v>631</v>
      </c>
      <c r="B185" s="54" t="s">
        <v>68</v>
      </c>
      <c r="C185" s="54" t="s">
        <v>632</v>
      </c>
      <c r="D185" s="56" t="s">
        <v>94</v>
      </c>
      <c r="E185" s="55">
        <v>2</v>
      </c>
      <c r="F185" s="57">
        <v>7</v>
      </c>
      <c r="G185" s="57">
        <v>0</v>
      </c>
      <c r="H185" s="57">
        <v>82.9</v>
      </c>
      <c r="I185" s="57">
        <v>82.9</v>
      </c>
      <c r="J185" s="57">
        <v>0</v>
      </c>
      <c r="K185" s="57">
        <v>829</v>
      </c>
      <c r="L185" s="57">
        <f t="shared" si="2"/>
        <v>14</v>
      </c>
    </row>
    <row r="186" spans="1:12" ht="26.4" x14ac:dyDescent="0.3">
      <c r="A186" s="55" t="s">
        <v>633</v>
      </c>
      <c r="B186" s="54" t="s">
        <v>68</v>
      </c>
      <c r="C186" s="54" t="s">
        <v>634</v>
      </c>
      <c r="D186" s="56" t="s">
        <v>94</v>
      </c>
      <c r="E186" s="55">
        <v>8</v>
      </c>
      <c r="F186" s="57">
        <v>6.14</v>
      </c>
      <c r="G186" s="57">
        <v>0</v>
      </c>
      <c r="H186" s="57">
        <v>164.01</v>
      </c>
      <c r="I186" s="57">
        <v>164.01</v>
      </c>
      <c r="J186" s="57">
        <v>0</v>
      </c>
      <c r="K186" s="57">
        <v>1640.1</v>
      </c>
      <c r="L186" s="57">
        <f t="shared" si="2"/>
        <v>49.12</v>
      </c>
    </row>
    <row r="187" spans="1:12" ht="26.4" x14ac:dyDescent="0.3">
      <c r="A187" s="55" t="s">
        <v>635</v>
      </c>
      <c r="B187" s="54" t="s">
        <v>68</v>
      </c>
      <c r="C187" s="54" t="s">
        <v>636</v>
      </c>
      <c r="D187" s="56" t="s">
        <v>94</v>
      </c>
      <c r="E187" s="55">
        <v>3</v>
      </c>
      <c r="F187" s="57">
        <v>18.05</v>
      </c>
      <c r="G187" s="57">
        <v>0</v>
      </c>
      <c r="H187" s="57">
        <v>16.28</v>
      </c>
      <c r="I187" s="57">
        <v>16.28</v>
      </c>
      <c r="J187" s="57">
        <v>0</v>
      </c>
      <c r="K187" s="57">
        <v>97.68</v>
      </c>
      <c r="L187" s="57">
        <f t="shared" si="2"/>
        <v>54.150000000000006</v>
      </c>
    </row>
    <row r="188" spans="1:12" ht="26.4" x14ac:dyDescent="0.3">
      <c r="A188" s="55" t="s">
        <v>637</v>
      </c>
      <c r="B188" s="54" t="s">
        <v>68</v>
      </c>
      <c r="C188" s="54" t="s">
        <v>638</v>
      </c>
      <c r="D188" s="56" t="s">
        <v>94</v>
      </c>
      <c r="E188" s="55">
        <v>3</v>
      </c>
      <c r="F188" s="57">
        <v>17.149999999999999</v>
      </c>
      <c r="G188" s="57">
        <v>0</v>
      </c>
      <c r="H188" s="57">
        <v>3740</v>
      </c>
      <c r="I188" s="57">
        <v>3740</v>
      </c>
      <c r="J188" s="57">
        <v>0</v>
      </c>
      <c r="K188" s="57">
        <v>3740</v>
      </c>
      <c r="L188" s="57">
        <f t="shared" si="2"/>
        <v>51.449999999999996</v>
      </c>
    </row>
    <row r="189" spans="1:12" ht="26.4" x14ac:dyDescent="0.3">
      <c r="A189" s="55" t="s">
        <v>639</v>
      </c>
      <c r="B189" s="54" t="s">
        <v>68</v>
      </c>
      <c r="C189" s="54" t="s">
        <v>640</v>
      </c>
      <c r="D189" s="56" t="s">
        <v>94</v>
      </c>
      <c r="E189" s="55">
        <v>2</v>
      </c>
      <c r="F189" s="57">
        <v>4.4400000000000004</v>
      </c>
      <c r="G189" s="57">
        <v>0</v>
      </c>
      <c r="H189" s="57">
        <v>1843.2</v>
      </c>
      <c r="I189" s="57">
        <v>1843.2</v>
      </c>
      <c r="J189" s="57">
        <v>0</v>
      </c>
      <c r="K189" s="57">
        <v>3686.4</v>
      </c>
      <c r="L189" s="57">
        <f t="shared" si="2"/>
        <v>8.8800000000000008</v>
      </c>
    </row>
    <row r="190" spans="1:12" ht="26.4" x14ac:dyDescent="0.3">
      <c r="A190" s="55" t="s">
        <v>641</v>
      </c>
      <c r="B190" s="54" t="s">
        <v>68</v>
      </c>
      <c r="C190" s="54" t="s">
        <v>642</v>
      </c>
      <c r="D190" s="56" t="s">
        <v>94</v>
      </c>
      <c r="E190" s="55">
        <v>5</v>
      </c>
      <c r="F190" s="57">
        <v>91.47</v>
      </c>
      <c r="G190" s="57">
        <v>0</v>
      </c>
      <c r="H190" s="57">
        <v>6</v>
      </c>
      <c r="I190" s="57">
        <v>6</v>
      </c>
      <c r="J190" s="57">
        <v>0</v>
      </c>
      <c r="K190" s="57">
        <v>666</v>
      </c>
      <c r="L190" s="57">
        <f t="shared" si="2"/>
        <v>457.35</v>
      </c>
    </row>
    <row r="191" spans="1:12" ht="26.4" x14ac:dyDescent="0.3">
      <c r="A191" s="55" t="s">
        <v>643</v>
      </c>
      <c r="B191" s="54" t="s">
        <v>68</v>
      </c>
      <c r="C191" s="54" t="s">
        <v>644</v>
      </c>
      <c r="D191" s="56" t="s">
        <v>94</v>
      </c>
      <c r="E191" s="55">
        <v>3</v>
      </c>
      <c r="F191" s="57">
        <v>16.5</v>
      </c>
      <c r="G191" s="57">
        <v>0</v>
      </c>
      <c r="H191" s="57">
        <v>1554</v>
      </c>
      <c r="I191" s="57">
        <v>1554</v>
      </c>
      <c r="J191" s="57">
        <v>0</v>
      </c>
      <c r="K191" s="57">
        <v>1554</v>
      </c>
      <c r="L191" s="57">
        <f t="shared" si="2"/>
        <v>49.5</v>
      </c>
    </row>
    <row r="192" spans="1:12" ht="26.4" x14ac:dyDescent="0.3">
      <c r="A192" s="55" t="s">
        <v>645</v>
      </c>
      <c r="B192" s="54" t="s">
        <v>68</v>
      </c>
      <c r="C192" s="54" t="s">
        <v>646</v>
      </c>
      <c r="D192" s="56" t="s">
        <v>300</v>
      </c>
      <c r="E192" s="55">
        <v>13</v>
      </c>
      <c r="F192" s="57">
        <v>149.75</v>
      </c>
      <c r="G192" s="57">
        <v>0</v>
      </c>
      <c r="H192" s="57">
        <v>9.3000000000000007</v>
      </c>
      <c r="I192" s="57">
        <v>9.3000000000000007</v>
      </c>
      <c r="J192" s="57">
        <v>0</v>
      </c>
      <c r="K192" s="57">
        <v>1116</v>
      </c>
      <c r="L192" s="57">
        <f t="shared" si="2"/>
        <v>1946.75</v>
      </c>
    </row>
    <row r="193" spans="1:12" ht="39.6" x14ac:dyDescent="0.3">
      <c r="A193" s="55" t="s">
        <v>647</v>
      </c>
      <c r="B193" s="54" t="s">
        <v>68</v>
      </c>
      <c r="C193" s="54" t="s">
        <v>648</v>
      </c>
      <c r="D193" s="56" t="s">
        <v>94</v>
      </c>
      <c r="E193" s="55">
        <v>5</v>
      </c>
      <c r="F193" s="57">
        <v>26.83</v>
      </c>
      <c r="G193" s="57">
        <v>0</v>
      </c>
      <c r="H193" s="57">
        <v>28.38</v>
      </c>
      <c r="I193" s="57">
        <v>28.38</v>
      </c>
      <c r="J193" s="57">
        <v>0</v>
      </c>
      <c r="K193" s="57">
        <v>2156.88</v>
      </c>
      <c r="L193" s="57">
        <f t="shared" si="2"/>
        <v>134.14999999999998</v>
      </c>
    </row>
    <row r="194" spans="1:12" ht="26.4" x14ac:dyDescent="0.3">
      <c r="A194" s="55" t="s">
        <v>652</v>
      </c>
      <c r="B194" s="54" t="s">
        <v>68</v>
      </c>
      <c r="C194" s="54" t="s">
        <v>653</v>
      </c>
      <c r="D194" s="56" t="s">
        <v>94</v>
      </c>
      <c r="E194" s="55">
        <v>5</v>
      </c>
      <c r="F194" s="57">
        <v>18.940000000000001</v>
      </c>
      <c r="G194" s="57">
        <v>0</v>
      </c>
      <c r="H194" s="57">
        <v>11.4</v>
      </c>
      <c r="I194" s="57">
        <v>11.4</v>
      </c>
      <c r="J194" s="57">
        <v>0</v>
      </c>
      <c r="K194" s="57">
        <v>1402.2</v>
      </c>
      <c r="L194" s="57">
        <f t="shared" si="2"/>
        <v>94.7</v>
      </c>
    </row>
    <row r="195" spans="1:12" ht="26.4" x14ac:dyDescent="0.3">
      <c r="A195" s="55" t="s">
        <v>654</v>
      </c>
      <c r="B195" s="54" t="s">
        <v>68</v>
      </c>
      <c r="C195" s="54" t="s">
        <v>655</v>
      </c>
      <c r="D195" s="56" t="s">
        <v>94</v>
      </c>
      <c r="E195" s="55">
        <v>54</v>
      </c>
      <c r="F195" s="57">
        <v>21.62</v>
      </c>
      <c r="G195" s="57">
        <v>0</v>
      </c>
      <c r="H195" s="57">
        <v>4.3099999999999996</v>
      </c>
      <c r="I195" s="57">
        <v>4.3099999999999996</v>
      </c>
      <c r="J195" s="57">
        <v>0</v>
      </c>
      <c r="K195" s="57">
        <v>202.57</v>
      </c>
      <c r="L195" s="57">
        <f t="shared" si="2"/>
        <v>1167.48</v>
      </c>
    </row>
    <row r="196" spans="1:12" ht="26.4" x14ac:dyDescent="0.3">
      <c r="A196" s="55" t="s">
        <v>656</v>
      </c>
      <c r="B196" s="54" t="s">
        <v>68</v>
      </c>
      <c r="C196" s="54" t="s">
        <v>657</v>
      </c>
      <c r="D196" s="56" t="s">
        <v>94</v>
      </c>
      <c r="E196" s="55">
        <v>36</v>
      </c>
      <c r="F196" s="57">
        <v>72.98</v>
      </c>
      <c r="G196" s="57">
        <v>0</v>
      </c>
      <c r="H196" s="57">
        <v>1.55</v>
      </c>
      <c r="I196" s="57">
        <v>1.55</v>
      </c>
      <c r="J196" s="57">
        <v>0</v>
      </c>
      <c r="K196" s="57">
        <v>77.5</v>
      </c>
      <c r="L196" s="57">
        <f t="shared" si="2"/>
        <v>2627.28</v>
      </c>
    </row>
    <row r="197" spans="1:12" ht="26.4" x14ac:dyDescent="0.3">
      <c r="A197" s="55" t="s">
        <v>658</v>
      </c>
      <c r="B197" s="54" t="s">
        <v>68</v>
      </c>
      <c r="C197" s="54" t="s">
        <v>659</v>
      </c>
      <c r="D197" s="56" t="s">
        <v>94</v>
      </c>
      <c r="E197" s="55">
        <v>24</v>
      </c>
      <c r="F197" s="57">
        <v>132.05000000000001</v>
      </c>
      <c r="G197" s="57">
        <v>0</v>
      </c>
      <c r="H197" s="57">
        <v>4.17</v>
      </c>
      <c r="I197" s="57">
        <v>4.17</v>
      </c>
      <c r="J197" s="57">
        <v>0</v>
      </c>
      <c r="K197" s="57">
        <v>604.65</v>
      </c>
      <c r="L197" s="57">
        <f t="shared" si="2"/>
        <v>3169.2000000000003</v>
      </c>
    </row>
    <row r="198" spans="1:12" x14ac:dyDescent="0.3">
      <c r="A198" s="55" t="s">
        <v>660</v>
      </c>
      <c r="B198" s="54" t="s">
        <v>68</v>
      </c>
      <c r="C198" s="54" t="s">
        <v>661</v>
      </c>
      <c r="D198" s="56" t="s">
        <v>94</v>
      </c>
      <c r="E198" s="55">
        <v>150</v>
      </c>
      <c r="F198" s="57">
        <v>15.05</v>
      </c>
      <c r="G198" s="57">
        <v>0</v>
      </c>
      <c r="H198" s="57">
        <v>15.38</v>
      </c>
      <c r="I198" s="57">
        <v>15.38</v>
      </c>
      <c r="J198" s="57">
        <v>0</v>
      </c>
      <c r="K198" s="57">
        <v>261.45999999999998</v>
      </c>
      <c r="L198" s="57">
        <f t="shared" si="2"/>
        <v>2257.5</v>
      </c>
    </row>
    <row r="199" spans="1:12" ht="26.4" x14ac:dyDescent="0.3">
      <c r="A199" s="55" t="s">
        <v>662</v>
      </c>
      <c r="B199" s="54" t="s">
        <v>68</v>
      </c>
      <c r="C199" s="54" t="s">
        <v>663</v>
      </c>
      <c r="D199" s="56" t="s">
        <v>94</v>
      </c>
      <c r="E199" s="55">
        <v>174</v>
      </c>
      <c r="F199" s="57">
        <v>11.97</v>
      </c>
      <c r="G199" s="57">
        <v>0</v>
      </c>
      <c r="H199" s="57">
        <v>68095.8</v>
      </c>
      <c r="I199" s="57">
        <v>68095.8</v>
      </c>
      <c r="J199" s="57">
        <v>0</v>
      </c>
      <c r="K199" s="57">
        <v>68095.8</v>
      </c>
      <c r="L199" s="57">
        <f t="shared" ref="L199:L262" si="3">E199*F199</f>
        <v>2082.7800000000002</v>
      </c>
    </row>
    <row r="200" spans="1:12" ht="26.4" x14ac:dyDescent="0.3">
      <c r="A200" s="55" t="s">
        <v>664</v>
      </c>
      <c r="B200" s="54" t="s">
        <v>68</v>
      </c>
      <c r="C200" s="54" t="s">
        <v>665</v>
      </c>
      <c r="D200" s="56" t="s">
        <v>94</v>
      </c>
      <c r="E200" s="55">
        <v>249</v>
      </c>
      <c r="F200" s="57">
        <v>6.4</v>
      </c>
      <c r="G200" s="57">
        <v>0</v>
      </c>
      <c r="H200" s="57">
        <v>39847</v>
      </c>
      <c r="I200" s="57">
        <v>39847</v>
      </c>
      <c r="J200" s="57">
        <v>0</v>
      </c>
      <c r="K200" s="57">
        <v>79694</v>
      </c>
      <c r="L200" s="57">
        <f t="shared" si="3"/>
        <v>1593.6000000000001</v>
      </c>
    </row>
    <row r="201" spans="1:12" ht="26.4" x14ac:dyDescent="0.3">
      <c r="A201" s="55" t="s">
        <v>666</v>
      </c>
      <c r="B201" s="54" t="s">
        <v>68</v>
      </c>
      <c r="C201" s="54" t="s">
        <v>667</v>
      </c>
      <c r="D201" s="56" t="s">
        <v>94</v>
      </c>
      <c r="E201" s="55">
        <v>14</v>
      </c>
      <c r="F201" s="57">
        <v>5.56</v>
      </c>
      <c r="G201" s="57">
        <v>0</v>
      </c>
      <c r="H201" s="57">
        <v>129.76</v>
      </c>
      <c r="I201" s="57">
        <v>129.76</v>
      </c>
      <c r="J201" s="57">
        <v>0</v>
      </c>
      <c r="K201" s="57">
        <v>778.56</v>
      </c>
      <c r="L201" s="57">
        <f t="shared" si="3"/>
        <v>77.839999999999989</v>
      </c>
    </row>
    <row r="202" spans="1:12" ht="26.4" x14ac:dyDescent="0.3">
      <c r="A202" s="55" t="s">
        <v>668</v>
      </c>
      <c r="B202" s="54" t="s">
        <v>68</v>
      </c>
      <c r="C202" s="54" t="s">
        <v>669</v>
      </c>
      <c r="D202" s="56" t="s">
        <v>94</v>
      </c>
      <c r="E202" s="55">
        <v>5</v>
      </c>
      <c r="F202" s="57">
        <v>7.87</v>
      </c>
      <c r="G202" s="57">
        <v>0</v>
      </c>
      <c r="H202" s="57">
        <v>76.540000000000006</v>
      </c>
      <c r="I202" s="57">
        <v>76.540000000000006</v>
      </c>
      <c r="J202" s="57">
        <v>0</v>
      </c>
      <c r="K202" s="57">
        <v>4209.7</v>
      </c>
      <c r="L202" s="57">
        <f t="shared" si="3"/>
        <v>39.35</v>
      </c>
    </row>
    <row r="203" spans="1:12" x14ac:dyDescent="0.3">
      <c r="A203" s="55" t="s">
        <v>670</v>
      </c>
      <c r="B203" s="54" t="s">
        <v>68</v>
      </c>
      <c r="C203" s="54" t="s">
        <v>671</v>
      </c>
      <c r="D203" s="56" t="s">
        <v>94</v>
      </c>
      <c r="E203" s="55">
        <v>1325</v>
      </c>
      <c r="F203" s="57">
        <v>12.27</v>
      </c>
      <c r="G203" s="57">
        <v>0</v>
      </c>
      <c r="H203" s="57">
        <v>28.57</v>
      </c>
      <c r="I203" s="57">
        <v>28.57</v>
      </c>
      <c r="J203" s="57">
        <v>0</v>
      </c>
      <c r="K203" s="57">
        <v>1399.93</v>
      </c>
      <c r="L203" s="57">
        <f t="shared" si="3"/>
        <v>16257.75</v>
      </c>
    </row>
    <row r="204" spans="1:12" x14ac:dyDescent="0.3">
      <c r="A204" s="55" t="s">
        <v>672</v>
      </c>
      <c r="B204" s="54" t="s">
        <v>68</v>
      </c>
      <c r="C204" s="54" t="s">
        <v>673</v>
      </c>
      <c r="D204" s="56" t="s">
        <v>94</v>
      </c>
      <c r="E204" s="55">
        <v>298</v>
      </c>
      <c r="F204" s="57">
        <v>8.5500000000000007</v>
      </c>
      <c r="G204" s="57">
        <v>0</v>
      </c>
      <c r="H204" s="57">
        <v>43.99</v>
      </c>
      <c r="I204" s="57">
        <v>43.99</v>
      </c>
      <c r="J204" s="57">
        <v>0</v>
      </c>
      <c r="K204" s="57">
        <v>1759.6</v>
      </c>
      <c r="L204" s="57">
        <f t="shared" si="3"/>
        <v>2547.9</v>
      </c>
    </row>
    <row r="205" spans="1:12" ht="26.4" x14ac:dyDescent="0.3">
      <c r="A205" s="55" t="s">
        <v>677</v>
      </c>
      <c r="B205" s="54" t="s">
        <v>68</v>
      </c>
      <c r="C205" s="54" t="s">
        <v>678</v>
      </c>
      <c r="D205" s="56" t="s">
        <v>94</v>
      </c>
      <c r="E205" s="55">
        <v>1</v>
      </c>
      <c r="F205" s="57">
        <v>197.8</v>
      </c>
      <c r="G205" s="57">
        <v>0</v>
      </c>
      <c r="H205" s="57">
        <v>170</v>
      </c>
      <c r="I205" s="57">
        <v>170</v>
      </c>
      <c r="J205" s="57">
        <v>0</v>
      </c>
      <c r="K205" s="57">
        <v>19550</v>
      </c>
      <c r="L205" s="57">
        <f t="shared" si="3"/>
        <v>197.8</v>
      </c>
    </row>
    <row r="206" spans="1:12" ht="26.4" x14ac:dyDescent="0.3">
      <c r="A206" s="55" t="s">
        <v>680</v>
      </c>
      <c r="B206" s="54" t="s">
        <v>68</v>
      </c>
      <c r="C206" s="54" t="s">
        <v>681</v>
      </c>
      <c r="D206" s="56" t="s">
        <v>94</v>
      </c>
      <c r="E206" s="55">
        <v>35</v>
      </c>
      <c r="F206" s="57">
        <v>1.35</v>
      </c>
      <c r="G206" s="57">
        <v>0</v>
      </c>
      <c r="H206" s="57">
        <v>664</v>
      </c>
      <c r="I206" s="57">
        <v>664</v>
      </c>
      <c r="J206" s="57">
        <v>0</v>
      </c>
      <c r="K206" s="57">
        <v>1992</v>
      </c>
      <c r="L206" s="57">
        <f t="shared" si="3"/>
        <v>47.25</v>
      </c>
    </row>
    <row r="207" spans="1:12" ht="26.4" x14ac:dyDescent="0.3">
      <c r="A207" s="55" t="s">
        <v>689</v>
      </c>
      <c r="B207" s="54" t="s">
        <v>68</v>
      </c>
      <c r="C207" s="54" t="s">
        <v>690</v>
      </c>
      <c r="D207" s="56" t="s">
        <v>94</v>
      </c>
      <c r="E207" s="55">
        <v>200</v>
      </c>
      <c r="F207" s="57">
        <v>16.079999999999998</v>
      </c>
      <c r="G207" s="57">
        <v>0</v>
      </c>
      <c r="H207" s="57">
        <v>38.43</v>
      </c>
      <c r="I207" s="57">
        <v>38.43</v>
      </c>
      <c r="J207" s="57">
        <v>0</v>
      </c>
      <c r="K207" s="57">
        <v>4265.7299999999996</v>
      </c>
      <c r="L207" s="57">
        <f t="shared" si="3"/>
        <v>3215.9999999999995</v>
      </c>
    </row>
    <row r="208" spans="1:12" ht="26.4" x14ac:dyDescent="0.3">
      <c r="A208" s="55" t="s">
        <v>691</v>
      </c>
      <c r="B208" s="54" t="s">
        <v>68</v>
      </c>
      <c r="C208" s="54" t="s">
        <v>692</v>
      </c>
      <c r="D208" s="56" t="s">
        <v>94</v>
      </c>
      <c r="E208" s="55">
        <v>2</v>
      </c>
      <c r="F208" s="57">
        <v>637.46</v>
      </c>
      <c r="G208" s="57">
        <v>0</v>
      </c>
      <c r="H208" s="57">
        <v>524.9</v>
      </c>
      <c r="I208" s="57">
        <v>524.9</v>
      </c>
      <c r="J208" s="57">
        <v>0</v>
      </c>
      <c r="K208" s="57">
        <v>5249</v>
      </c>
      <c r="L208" s="57">
        <f t="shared" si="3"/>
        <v>1274.92</v>
      </c>
    </row>
    <row r="209" spans="1:12" ht="26.4" x14ac:dyDescent="0.3">
      <c r="A209" s="55" t="s">
        <v>693</v>
      </c>
      <c r="B209" s="54" t="s">
        <v>68</v>
      </c>
      <c r="C209" s="54" t="s">
        <v>694</v>
      </c>
      <c r="D209" s="56" t="s">
        <v>94</v>
      </c>
      <c r="E209" s="55">
        <v>10</v>
      </c>
      <c r="F209" s="57">
        <v>336.88</v>
      </c>
      <c r="G209" s="57">
        <v>0</v>
      </c>
      <c r="H209" s="57">
        <v>1736</v>
      </c>
      <c r="I209" s="57">
        <v>1736</v>
      </c>
      <c r="J209" s="57">
        <v>0</v>
      </c>
      <c r="K209" s="57">
        <v>19096</v>
      </c>
      <c r="L209" s="57">
        <f t="shared" si="3"/>
        <v>3368.8</v>
      </c>
    </row>
    <row r="210" spans="1:12" ht="26.4" x14ac:dyDescent="0.3">
      <c r="A210" s="55" t="s">
        <v>695</v>
      </c>
      <c r="B210" s="54" t="s">
        <v>68</v>
      </c>
      <c r="C210" s="54" t="s">
        <v>696</v>
      </c>
      <c r="D210" s="56" t="s">
        <v>94</v>
      </c>
      <c r="E210" s="55">
        <v>40</v>
      </c>
      <c r="F210" s="57">
        <v>406.22</v>
      </c>
      <c r="G210" s="57">
        <v>0</v>
      </c>
      <c r="H210" s="57">
        <v>0.72</v>
      </c>
      <c r="I210" s="57">
        <v>0.72</v>
      </c>
      <c r="J210" s="57">
        <v>0</v>
      </c>
      <c r="K210" s="57">
        <v>172.8</v>
      </c>
      <c r="L210" s="57">
        <f t="shared" si="3"/>
        <v>16248.800000000001</v>
      </c>
    </row>
    <row r="211" spans="1:12" ht="39.6" x14ac:dyDescent="0.3">
      <c r="A211" s="55" t="s">
        <v>697</v>
      </c>
      <c r="B211" s="54" t="s">
        <v>68</v>
      </c>
      <c r="C211" s="54" t="s">
        <v>698</v>
      </c>
      <c r="D211" s="56" t="s">
        <v>94</v>
      </c>
      <c r="E211" s="55">
        <v>15</v>
      </c>
      <c r="F211" s="57">
        <v>4.2699999999999996</v>
      </c>
      <c r="G211" s="57">
        <v>0</v>
      </c>
      <c r="H211" s="57">
        <v>11.07</v>
      </c>
      <c r="I211" s="57">
        <v>11.07</v>
      </c>
      <c r="J211" s="57">
        <v>0</v>
      </c>
      <c r="K211" s="57">
        <v>166.05</v>
      </c>
      <c r="L211" s="57">
        <f t="shared" si="3"/>
        <v>64.05</v>
      </c>
    </row>
    <row r="212" spans="1:12" ht="26.4" x14ac:dyDescent="0.3">
      <c r="A212" s="55" t="s">
        <v>701</v>
      </c>
      <c r="B212" s="54" t="s">
        <v>68</v>
      </c>
      <c r="C212" s="54" t="s">
        <v>702</v>
      </c>
      <c r="D212" s="56" t="s">
        <v>94</v>
      </c>
      <c r="E212" s="55">
        <v>25</v>
      </c>
      <c r="F212" s="57">
        <v>33.44</v>
      </c>
      <c r="G212" s="57">
        <v>0</v>
      </c>
      <c r="H212" s="57">
        <v>1.82</v>
      </c>
      <c r="I212" s="57">
        <v>1.82</v>
      </c>
      <c r="J212" s="57">
        <v>0</v>
      </c>
      <c r="K212" s="57">
        <v>946.4</v>
      </c>
      <c r="L212" s="57">
        <f t="shared" si="3"/>
        <v>836</v>
      </c>
    </row>
    <row r="213" spans="1:12" ht="26.4" x14ac:dyDescent="0.3">
      <c r="A213" s="55" t="s">
        <v>703</v>
      </c>
      <c r="B213" s="54" t="s">
        <v>68</v>
      </c>
      <c r="C213" s="54" t="s">
        <v>704</v>
      </c>
      <c r="D213" s="56" t="s">
        <v>94</v>
      </c>
      <c r="E213" s="55">
        <v>63</v>
      </c>
      <c r="F213" s="57">
        <v>37.549999999999997</v>
      </c>
      <c r="G213" s="57">
        <v>0</v>
      </c>
      <c r="H213" s="57">
        <v>1826.97</v>
      </c>
      <c r="I213" s="57">
        <v>1826.97</v>
      </c>
      <c r="J213" s="57">
        <v>0</v>
      </c>
      <c r="K213" s="57">
        <v>1826.97</v>
      </c>
      <c r="L213" s="57">
        <f t="shared" si="3"/>
        <v>2365.6499999999996</v>
      </c>
    </row>
    <row r="214" spans="1:12" x14ac:dyDescent="0.3">
      <c r="A214" s="55" t="s">
        <v>705</v>
      </c>
      <c r="B214" s="54" t="s">
        <v>68</v>
      </c>
      <c r="C214" s="54" t="s">
        <v>706</v>
      </c>
      <c r="D214" s="56" t="s">
        <v>94</v>
      </c>
      <c r="E214" s="55">
        <v>1</v>
      </c>
      <c r="F214" s="57">
        <v>47.52</v>
      </c>
      <c r="G214" s="57">
        <v>0</v>
      </c>
      <c r="H214" s="57">
        <v>55.05</v>
      </c>
      <c r="I214" s="57">
        <v>55.05</v>
      </c>
      <c r="J214" s="57">
        <v>0</v>
      </c>
      <c r="K214" s="57">
        <v>110.1</v>
      </c>
      <c r="L214" s="57">
        <f t="shared" si="3"/>
        <v>47.52</v>
      </c>
    </row>
    <row r="215" spans="1:12" ht="26.4" x14ac:dyDescent="0.3">
      <c r="A215" s="55" t="s">
        <v>707</v>
      </c>
      <c r="B215" s="54" t="s">
        <v>68</v>
      </c>
      <c r="C215" s="54" t="s">
        <v>708</v>
      </c>
      <c r="D215" s="56" t="s">
        <v>94</v>
      </c>
      <c r="E215" s="55">
        <v>5</v>
      </c>
      <c r="F215" s="57">
        <v>11.36</v>
      </c>
      <c r="G215" s="57">
        <v>0</v>
      </c>
      <c r="H215" s="57">
        <v>27.78</v>
      </c>
      <c r="I215" s="57">
        <v>27.78</v>
      </c>
      <c r="J215" s="57">
        <v>0</v>
      </c>
      <c r="K215" s="57">
        <v>3472.5</v>
      </c>
      <c r="L215" s="57">
        <f t="shared" si="3"/>
        <v>56.8</v>
      </c>
    </row>
    <row r="216" spans="1:12" ht="26.4" x14ac:dyDescent="0.3">
      <c r="A216" s="55" t="s">
        <v>709</v>
      </c>
      <c r="B216" s="54" t="s">
        <v>68</v>
      </c>
      <c r="C216" s="54" t="s">
        <v>710</v>
      </c>
      <c r="D216" s="56" t="s">
        <v>94</v>
      </c>
      <c r="E216" s="55">
        <v>15</v>
      </c>
      <c r="F216" s="57">
        <v>42.06</v>
      </c>
      <c r="G216" s="57">
        <v>0</v>
      </c>
      <c r="H216" s="57">
        <v>8321</v>
      </c>
      <c r="I216" s="57">
        <v>8321</v>
      </c>
      <c r="J216" s="57">
        <v>0</v>
      </c>
      <c r="K216" s="57">
        <v>8321</v>
      </c>
      <c r="L216" s="57">
        <f t="shared" si="3"/>
        <v>630.90000000000009</v>
      </c>
    </row>
    <row r="217" spans="1:12" ht="26.4" x14ac:dyDescent="0.3">
      <c r="A217" s="55" t="s">
        <v>711</v>
      </c>
      <c r="B217" s="54" t="s">
        <v>68</v>
      </c>
      <c r="C217" s="54" t="s">
        <v>712</v>
      </c>
      <c r="D217" s="56" t="s">
        <v>94</v>
      </c>
      <c r="E217" s="55">
        <v>20</v>
      </c>
      <c r="F217" s="57">
        <v>71.53</v>
      </c>
      <c r="G217" s="57">
        <v>0</v>
      </c>
      <c r="H217" s="57">
        <v>5920</v>
      </c>
      <c r="I217" s="57">
        <v>5920</v>
      </c>
      <c r="J217" s="57">
        <v>0</v>
      </c>
      <c r="K217" s="57">
        <v>29600</v>
      </c>
      <c r="L217" s="57">
        <f t="shared" si="3"/>
        <v>1430.6</v>
      </c>
    </row>
    <row r="218" spans="1:12" ht="26.4" x14ac:dyDescent="0.3">
      <c r="A218" s="55" t="s">
        <v>713</v>
      </c>
      <c r="B218" s="54" t="s">
        <v>68</v>
      </c>
      <c r="C218" s="54" t="s">
        <v>714</v>
      </c>
      <c r="D218" s="56" t="s">
        <v>94</v>
      </c>
      <c r="E218" s="55">
        <v>20</v>
      </c>
      <c r="F218" s="57">
        <v>76.38</v>
      </c>
      <c r="G218" s="57">
        <v>0</v>
      </c>
      <c r="H218" s="57">
        <v>5362.18</v>
      </c>
      <c r="I218" s="57">
        <v>5362.18</v>
      </c>
      <c r="J218" s="57">
        <v>0</v>
      </c>
      <c r="K218" s="57">
        <v>26810.9</v>
      </c>
      <c r="L218" s="57">
        <f t="shared" si="3"/>
        <v>1527.6</v>
      </c>
    </row>
    <row r="219" spans="1:12" ht="26.4" x14ac:dyDescent="0.3">
      <c r="A219" s="55" t="s">
        <v>715</v>
      </c>
      <c r="B219" s="54" t="s">
        <v>68</v>
      </c>
      <c r="C219" s="54" t="s">
        <v>716</v>
      </c>
      <c r="D219" s="56" t="s">
        <v>94</v>
      </c>
      <c r="E219" s="55">
        <v>20</v>
      </c>
      <c r="F219" s="57">
        <v>76.38</v>
      </c>
      <c r="G219" s="57">
        <v>0</v>
      </c>
      <c r="H219" s="57">
        <v>3169.28</v>
      </c>
      <c r="I219" s="57">
        <v>3169.28</v>
      </c>
      <c r="J219" s="57">
        <v>0</v>
      </c>
      <c r="K219" s="57">
        <v>15846.4</v>
      </c>
      <c r="L219" s="57">
        <f t="shared" si="3"/>
        <v>1527.6</v>
      </c>
    </row>
    <row r="220" spans="1:12" ht="26.4" x14ac:dyDescent="0.3">
      <c r="A220" s="55" t="s">
        <v>717</v>
      </c>
      <c r="B220" s="54" t="s">
        <v>68</v>
      </c>
      <c r="C220" s="54" t="s">
        <v>718</v>
      </c>
      <c r="D220" s="56" t="s">
        <v>94</v>
      </c>
      <c r="E220" s="55">
        <v>1</v>
      </c>
      <c r="F220" s="57">
        <v>1.94</v>
      </c>
      <c r="G220" s="57">
        <v>0</v>
      </c>
      <c r="H220" s="57">
        <v>3337.87</v>
      </c>
      <c r="I220" s="57">
        <v>3337.87</v>
      </c>
      <c r="J220" s="57">
        <v>0</v>
      </c>
      <c r="K220" s="57">
        <v>16689.349999999999</v>
      </c>
      <c r="L220" s="57">
        <f t="shared" si="3"/>
        <v>1.94</v>
      </c>
    </row>
    <row r="221" spans="1:12" x14ac:dyDescent="0.3">
      <c r="A221" s="55" t="s">
        <v>719</v>
      </c>
      <c r="B221" s="54" t="s">
        <v>68</v>
      </c>
      <c r="C221" s="54" t="s">
        <v>720</v>
      </c>
      <c r="D221" s="56" t="s">
        <v>94</v>
      </c>
      <c r="E221" s="55">
        <v>12</v>
      </c>
      <c r="F221" s="57">
        <v>0.88</v>
      </c>
      <c r="G221" s="57">
        <v>0</v>
      </c>
      <c r="H221" s="57">
        <v>3670.63</v>
      </c>
      <c r="I221" s="57">
        <v>3670.63</v>
      </c>
      <c r="J221" s="57">
        <v>0</v>
      </c>
      <c r="K221" s="57">
        <v>22023.78</v>
      </c>
      <c r="L221" s="57">
        <f t="shared" si="3"/>
        <v>10.56</v>
      </c>
    </row>
    <row r="222" spans="1:12" x14ac:dyDescent="0.3">
      <c r="A222" s="55" t="s">
        <v>721</v>
      </c>
      <c r="B222" s="54" t="s">
        <v>68</v>
      </c>
      <c r="C222" s="54" t="s">
        <v>722</v>
      </c>
      <c r="D222" s="56" t="s">
        <v>94</v>
      </c>
      <c r="E222" s="55">
        <v>24</v>
      </c>
      <c r="F222" s="57">
        <v>2.14</v>
      </c>
      <c r="G222" s="57">
        <v>0</v>
      </c>
      <c r="H222" s="57">
        <v>5990</v>
      </c>
      <c r="I222" s="57">
        <v>5990</v>
      </c>
      <c r="J222" s="57">
        <v>0</v>
      </c>
      <c r="K222" s="57">
        <v>5990</v>
      </c>
      <c r="L222" s="57">
        <f t="shared" si="3"/>
        <v>51.36</v>
      </c>
    </row>
    <row r="223" spans="1:12" x14ac:dyDescent="0.3">
      <c r="A223" s="55" t="s">
        <v>723</v>
      </c>
      <c r="B223" s="54" t="s">
        <v>68</v>
      </c>
      <c r="C223" s="54" t="s">
        <v>724</v>
      </c>
      <c r="D223" s="56" t="s">
        <v>94</v>
      </c>
      <c r="E223" s="55">
        <v>15</v>
      </c>
      <c r="F223" s="57">
        <v>4.5599999999999996</v>
      </c>
      <c r="G223" s="57">
        <v>0</v>
      </c>
      <c r="H223" s="57">
        <v>3500</v>
      </c>
      <c r="I223" s="57">
        <v>3500</v>
      </c>
      <c r="J223" s="57">
        <v>0</v>
      </c>
      <c r="K223" s="57">
        <v>3500</v>
      </c>
      <c r="L223" s="57">
        <f t="shared" si="3"/>
        <v>68.399999999999991</v>
      </c>
    </row>
    <row r="224" spans="1:12" x14ac:dyDescent="0.3">
      <c r="A224" s="55" t="s">
        <v>725</v>
      </c>
      <c r="B224" s="54" t="s">
        <v>68</v>
      </c>
      <c r="C224" s="54" t="s">
        <v>726</v>
      </c>
      <c r="D224" s="56" t="s">
        <v>94</v>
      </c>
      <c r="E224" s="55">
        <v>5</v>
      </c>
      <c r="F224" s="57">
        <v>4.67</v>
      </c>
      <c r="G224" s="57">
        <v>0</v>
      </c>
      <c r="H224" s="57">
        <v>20.37</v>
      </c>
      <c r="I224" s="57">
        <v>20.37</v>
      </c>
      <c r="J224" s="57">
        <v>0</v>
      </c>
      <c r="K224" s="57">
        <v>1894.41</v>
      </c>
      <c r="L224" s="57">
        <f t="shared" si="3"/>
        <v>23.35</v>
      </c>
    </row>
    <row r="225" spans="1:12" x14ac:dyDescent="0.3">
      <c r="A225" s="55" t="s">
        <v>727</v>
      </c>
      <c r="B225" s="54" t="s">
        <v>68</v>
      </c>
      <c r="C225" s="54" t="s">
        <v>728</v>
      </c>
      <c r="D225" s="56" t="s">
        <v>94</v>
      </c>
      <c r="E225" s="55">
        <v>21</v>
      </c>
      <c r="F225" s="57">
        <v>20.93</v>
      </c>
      <c r="G225" s="57">
        <v>0</v>
      </c>
      <c r="H225" s="57">
        <v>21.75</v>
      </c>
      <c r="I225" s="57">
        <v>21.75</v>
      </c>
      <c r="J225" s="57">
        <v>0</v>
      </c>
      <c r="K225" s="57">
        <v>2610</v>
      </c>
      <c r="L225" s="57">
        <f t="shared" si="3"/>
        <v>439.53</v>
      </c>
    </row>
    <row r="226" spans="1:12" ht="26.4" x14ac:dyDescent="0.3">
      <c r="A226" s="55" t="s">
        <v>729</v>
      </c>
      <c r="B226" s="54" t="s">
        <v>68</v>
      </c>
      <c r="C226" s="54" t="s">
        <v>730</v>
      </c>
      <c r="D226" s="56" t="s">
        <v>94</v>
      </c>
      <c r="E226" s="55">
        <v>2</v>
      </c>
      <c r="F226" s="57">
        <v>34.590000000000003</v>
      </c>
      <c r="G226" s="57">
        <v>0</v>
      </c>
      <c r="H226" s="57">
        <v>819.61</v>
      </c>
      <c r="I226" s="57">
        <v>819.61</v>
      </c>
      <c r="J226" s="57">
        <v>0</v>
      </c>
      <c r="K226" s="57">
        <v>10654.93</v>
      </c>
      <c r="L226" s="57">
        <f t="shared" si="3"/>
        <v>69.180000000000007</v>
      </c>
    </row>
    <row r="227" spans="1:12" ht="26.4" x14ac:dyDescent="0.3">
      <c r="A227" s="55" t="s">
        <v>731</v>
      </c>
      <c r="B227" s="54" t="s">
        <v>68</v>
      </c>
      <c r="C227" s="54" t="s">
        <v>732</v>
      </c>
      <c r="D227" s="56" t="s">
        <v>94</v>
      </c>
      <c r="E227" s="55">
        <v>50</v>
      </c>
      <c r="F227" s="57">
        <v>5.79</v>
      </c>
      <c r="G227" s="57">
        <v>0</v>
      </c>
      <c r="H227" s="57">
        <v>23.61</v>
      </c>
      <c r="I227" s="57">
        <v>23.61</v>
      </c>
      <c r="J227" s="57">
        <v>0</v>
      </c>
      <c r="K227" s="57">
        <v>118.05</v>
      </c>
      <c r="L227" s="57">
        <f t="shared" si="3"/>
        <v>289.5</v>
      </c>
    </row>
    <row r="228" spans="1:12" ht="39.6" x14ac:dyDescent="0.3">
      <c r="A228" s="55" t="s">
        <v>733</v>
      </c>
      <c r="B228" s="54" t="s">
        <v>68</v>
      </c>
      <c r="C228" s="54" t="s">
        <v>734</v>
      </c>
      <c r="D228" s="56" t="s">
        <v>300</v>
      </c>
      <c r="E228" s="55">
        <v>15</v>
      </c>
      <c r="F228" s="57">
        <v>22.18</v>
      </c>
      <c r="G228" s="57">
        <v>0</v>
      </c>
      <c r="H228" s="57">
        <v>19.54</v>
      </c>
      <c r="I228" s="57">
        <v>19.54</v>
      </c>
      <c r="J228" s="57">
        <v>0</v>
      </c>
      <c r="K228" s="57">
        <v>39.08</v>
      </c>
      <c r="L228" s="57">
        <f t="shared" si="3"/>
        <v>332.7</v>
      </c>
    </row>
    <row r="229" spans="1:12" ht="52.8" x14ac:dyDescent="0.3">
      <c r="A229" s="55" t="s">
        <v>735</v>
      </c>
      <c r="B229" s="54" t="s">
        <v>68</v>
      </c>
      <c r="C229" s="54" t="s">
        <v>736</v>
      </c>
      <c r="D229" s="56" t="s">
        <v>94</v>
      </c>
      <c r="E229" s="55">
        <v>135</v>
      </c>
      <c r="F229" s="57">
        <v>335</v>
      </c>
      <c r="G229" s="57">
        <v>0</v>
      </c>
      <c r="H229" s="57">
        <v>27.64</v>
      </c>
      <c r="I229" s="57">
        <v>27.64</v>
      </c>
      <c r="J229" s="57">
        <v>0</v>
      </c>
      <c r="K229" s="57">
        <v>27.64</v>
      </c>
      <c r="L229" s="57">
        <f t="shared" si="3"/>
        <v>45225</v>
      </c>
    </row>
    <row r="230" spans="1:12" ht="52.8" x14ac:dyDescent="0.3">
      <c r="A230" s="55" t="s">
        <v>737</v>
      </c>
      <c r="B230" s="54" t="s">
        <v>68</v>
      </c>
      <c r="C230" s="54" t="s">
        <v>738</v>
      </c>
      <c r="D230" s="56" t="s">
        <v>94</v>
      </c>
      <c r="E230" s="55">
        <v>135</v>
      </c>
      <c r="F230" s="57">
        <v>412.94</v>
      </c>
      <c r="G230" s="57">
        <v>0</v>
      </c>
      <c r="H230" s="57">
        <v>14.78</v>
      </c>
      <c r="I230" s="57">
        <v>14.78</v>
      </c>
      <c r="J230" s="57">
        <v>0</v>
      </c>
      <c r="K230" s="57">
        <v>147.80000000000001</v>
      </c>
      <c r="L230" s="57">
        <f t="shared" si="3"/>
        <v>55746.9</v>
      </c>
    </row>
    <row r="231" spans="1:12" ht="52.8" x14ac:dyDescent="0.3">
      <c r="A231" s="55" t="s">
        <v>739</v>
      </c>
      <c r="B231" s="54" t="s">
        <v>68</v>
      </c>
      <c r="C231" s="54" t="s">
        <v>740</v>
      </c>
      <c r="D231" s="56" t="s">
        <v>94</v>
      </c>
      <c r="E231" s="55">
        <v>135</v>
      </c>
      <c r="F231" s="57">
        <v>665.02</v>
      </c>
      <c r="G231" s="57">
        <v>0</v>
      </c>
      <c r="H231" s="57">
        <v>20.54</v>
      </c>
      <c r="I231" s="57">
        <v>20.54</v>
      </c>
      <c r="J231" s="57">
        <v>0</v>
      </c>
      <c r="K231" s="57">
        <v>61.62</v>
      </c>
      <c r="L231" s="57">
        <f t="shared" si="3"/>
        <v>89777.7</v>
      </c>
    </row>
    <row r="232" spans="1:12" ht="26.4" x14ac:dyDescent="0.3">
      <c r="A232" s="55" t="s">
        <v>741</v>
      </c>
      <c r="B232" s="54" t="s">
        <v>542</v>
      </c>
      <c r="C232" s="54" t="s">
        <v>1136</v>
      </c>
      <c r="D232" s="56" t="s">
        <v>18</v>
      </c>
      <c r="E232" s="55">
        <v>2</v>
      </c>
      <c r="F232" s="57">
        <v>28.48</v>
      </c>
      <c r="G232" s="57">
        <v>0</v>
      </c>
      <c r="H232" s="57">
        <v>17542.330000000002</v>
      </c>
      <c r="I232" s="57">
        <v>17542.330000000002</v>
      </c>
      <c r="J232" s="57">
        <v>0</v>
      </c>
      <c r="K232" s="57">
        <v>17542.330000000002</v>
      </c>
      <c r="L232" s="57">
        <f t="shared" si="3"/>
        <v>56.96</v>
      </c>
    </row>
    <row r="233" spans="1:12" ht="39.6" x14ac:dyDescent="0.3">
      <c r="A233" s="55" t="s">
        <v>742</v>
      </c>
      <c r="B233" s="54" t="s">
        <v>68</v>
      </c>
      <c r="C233" s="54" t="s">
        <v>743</v>
      </c>
      <c r="D233" s="56" t="s">
        <v>94</v>
      </c>
      <c r="E233" s="55">
        <v>4</v>
      </c>
      <c r="F233" s="57">
        <v>104.89</v>
      </c>
      <c r="G233" s="57">
        <v>0</v>
      </c>
      <c r="H233" s="57">
        <v>457</v>
      </c>
      <c r="I233" s="57">
        <v>457</v>
      </c>
      <c r="J233" s="57">
        <v>0</v>
      </c>
      <c r="K233" s="57">
        <v>914</v>
      </c>
      <c r="L233" s="57">
        <f t="shared" si="3"/>
        <v>419.56</v>
      </c>
    </row>
    <row r="234" spans="1:12" ht="26.4" x14ac:dyDescent="0.3">
      <c r="A234" s="55" t="s">
        <v>744</v>
      </c>
      <c r="B234" s="54" t="s">
        <v>68</v>
      </c>
      <c r="C234" s="54" t="s">
        <v>745</v>
      </c>
      <c r="D234" s="56" t="s">
        <v>313</v>
      </c>
      <c r="E234" s="55">
        <v>50</v>
      </c>
      <c r="F234" s="57">
        <v>52.45</v>
      </c>
      <c r="G234" s="57">
        <v>0</v>
      </c>
      <c r="H234" s="57">
        <v>691.03</v>
      </c>
      <c r="I234" s="57">
        <v>691.03</v>
      </c>
      <c r="J234" s="57">
        <v>0</v>
      </c>
      <c r="K234" s="57">
        <v>3455.15</v>
      </c>
      <c r="L234" s="57">
        <f t="shared" si="3"/>
        <v>2622.5</v>
      </c>
    </row>
    <row r="235" spans="1:12" ht="26.4" x14ac:dyDescent="0.3">
      <c r="A235" s="55" t="s">
        <v>746</v>
      </c>
      <c r="B235" s="54" t="s">
        <v>68</v>
      </c>
      <c r="C235" s="54" t="s">
        <v>747</v>
      </c>
      <c r="D235" s="56" t="s">
        <v>313</v>
      </c>
      <c r="E235" s="55">
        <v>27.35</v>
      </c>
      <c r="F235" s="57">
        <v>64.41</v>
      </c>
      <c r="G235" s="57">
        <v>0</v>
      </c>
      <c r="H235" s="57">
        <v>279.02</v>
      </c>
      <c r="I235" s="57">
        <v>279.02</v>
      </c>
      <c r="J235" s="57">
        <v>0</v>
      </c>
      <c r="K235" s="57">
        <v>3069.22</v>
      </c>
      <c r="L235" s="57">
        <f t="shared" si="3"/>
        <v>1761.6134999999999</v>
      </c>
    </row>
    <row r="236" spans="1:12" ht="26.4" x14ac:dyDescent="0.3">
      <c r="A236" s="55" t="s">
        <v>748</v>
      </c>
      <c r="B236" s="54" t="s">
        <v>68</v>
      </c>
      <c r="C236" s="54" t="s">
        <v>749</v>
      </c>
      <c r="D236" s="56" t="s">
        <v>313</v>
      </c>
      <c r="E236" s="55">
        <v>35</v>
      </c>
      <c r="F236" s="57">
        <v>93.73</v>
      </c>
      <c r="G236" s="57">
        <v>0</v>
      </c>
      <c r="H236" s="57">
        <v>0.77</v>
      </c>
      <c r="I236" s="57">
        <v>0.77</v>
      </c>
      <c r="J236" s="57">
        <v>0</v>
      </c>
      <c r="K236" s="57">
        <v>6.16</v>
      </c>
      <c r="L236" s="57">
        <f t="shared" si="3"/>
        <v>3280.55</v>
      </c>
    </row>
    <row r="237" spans="1:12" ht="26.4" x14ac:dyDescent="0.3">
      <c r="A237" s="55" t="s">
        <v>750</v>
      </c>
      <c r="B237" s="54" t="s">
        <v>68</v>
      </c>
      <c r="C237" s="54" t="s">
        <v>751</v>
      </c>
      <c r="D237" s="56" t="s">
        <v>313</v>
      </c>
      <c r="E237" s="55">
        <v>122</v>
      </c>
      <c r="F237" s="57">
        <v>50.7</v>
      </c>
      <c r="G237" s="57">
        <v>0</v>
      </c>
      <c r="H237" s="57">
        <v>2.58</v>
      </c>
      <c r="I237" s="57">
        <v>2.58</v>
      </c>
      <c r="J237" s="57">
        <v>0</v>
      </c>
      <c r="K237" s="57">
        <v>12.9</v>
      </c>
      <c r="L237" s="57">
        <f t="shared" si="3"/>
        <v>6185.4000000000005</v>
      </c>
    </row>
    <row r="238" spans="1:12" ht="26.4" x14ac:dyDescent="0.3">
      <c r="A238" s="55" t="s">
        <v>752</v>
      </c>
      <c r="B238" s="54" t="s">
        <v>68</v>
      </c>
      <c r="C238" s="54" t="s">
        <v>753</v>
      </c>
      <c r="D238" s="56" t="s">
        <v>243</v>
      </c>
      <c r="E238" s="55">
        <v>80</v>
      </c>
      <c r="F238" s="57">
        <v>4</v>
      </c>
      <c r="G238" s="57">
        <v>0</v>
      </c>
      <c r="H238" s="57">
        <v>6.28</v>
      </c>
      <c r="I238" s="57">
        <v>6.28</v>
      </c>
      <c r="J238" s="57">
        <v>0</v>
      </c>
      <c r="K238" s="57">
        <v>12.56</v>
      </c>
      <c r="L238" s="57">
        <f t="shared" si="3"/>
        <v>320</v>
      </c>
    </row>
    <row r="239" spans="1:12" x14ac:dyDescent="0.3">
      <c r="A239" s="55" t="s">
        <v>754</v>
      </c>
      <c r="B239" s="54" t="s">
        <v>68</v>
      </c>
      <c r="C239" s="54" t="s">
        <v>755</v>
      </c>
      <c r="D239" s="56" t="s">
        <v>243</v>
      </c>
      <c r="E239" s="55">
        <v>2</v>
      </c>
      <c r="F239" s="57">
        <v>16.12</v>
      </c>
      <c r="G239" s="57">
        <v>0</v>
      </c>
      <c r="H239" s="57">
        <v>5.31</v>
      </c>
      <c r="I239" s="57">
        <v>5.31</v>
      </c>
      <c r="J239" s="57">
        <v>0</v>
      </c>
      <c r="K239" s="57">
        <v>58.41</v>
      </c>
      <c r="L239" s="57">
        <f t="shared" si="3"/>
        <v>32.24</v>
      </c>
    </row>
    <row r="240" spans="1:12" ht="26.4" x14ac:dyDescent="0.3">
      <c r="A240" s="55" t="s">
        <v>756</v>
      </c>
      <c r="B240" s="54" t="s">
        <v>68</v>
      </c>
      <c r="C240" s="54" t="s">
        <v>757</v>
      </c>
      <c r="D240" s="56" t="s">
        <v>94</v>
      </c>
      <c r="E240" s="55">
        <v>15</v>
      </c>
      <c r="F240" s="57">
        <v>3.77</v>
      </c>
      <c r="G240" s="57">
        <v>0</v>
      </c>
      <c r="H240" s="57">
        <v>8.58</v>
      </c>
      <c r="I240" s="57">
        <v>8.58</v>
      </c>
      <c r="J240" s="57">
        <v>0</v>
      </c>
      <c r="K240" s="57">
        <v>128.69999999999999</v>
      </c>
      <c r="L240" s="57">
        <f t="shared" si="3"/>
        <v>56.55</v>
      </c>
    </row>
    <row r="241" spans="1:12" ht="39.6" x14ac:dyDescent="0.3">
      <c r="A241" s="55" t="s">
        <v>759</v>
      </c>
      <c r="B241" s="54" t="s">
        <v>68</v>
      </c>
      <c r="C241" s="54" t="s">
        <v>760</v>
      </c>
      <c r="D241" s="56" t="s">
        <v>94</v>
      </c>
      <c r="E241" s="55">
        <v>9</v>
      </c>
      <c r="F241" s="57">
        <v>238.54</v>
      </c>
      <c r="G241" s="57">
        <v>0</v>
      </c>
      <c r="H241" s="57">
        <v>7.49</v>
      </c>
      <c r="I241" s="57">
        <v>7.49</v>
      </c>
      <c r="J241" s="57">
        <v>0</v>
      </c>
      <c r="K241" s="57">
        <v>14.98</v>
      </c>
      <c r="L241" s="57">
        <f t="shared" si="3"/>
        <v>2146.86</v>
      </c>
    </row>
    <row r="242" spans="1:12" ht="39.6" x14ac:dyDescent="0.3">
      <c r="A242" s="55" t="s">
        <v>761</v>
      </c>
      <c r="B242" s="54" t="s">
        <v>68</v>
      </c>
      <c r="C242" s="54" t="s">
        <v>762</v>
      </c>
      <c r="D242" s="56" t="s">
        <v>94</v>
      </c>
      <c r="E242" s="55">
        <v>15</v>
      </c>
      <c r="F242" s="57">
        <v>184.11</v>
      </c>
      <c r="G242" s="57">
        <v>0</v>
      </c>
      <c r="H242" s="57">
        <v>6.57</v>
      </c>
      <c r="I242" s="57">
        <v>6.57</v>
      </c>
      <c r="J242" s="57">
        <v>0</v>
      </c>
      <c r="K242" s="57">
        <v>52.56</v>
      </c>
      <c r="L242" s="57">
        <f t="shared" si="3"/>
        <v>2761.65</v>
      </c>
    </row>
    <row r="243" spans="1:12" ht="26.4" x14ac:dyDescent="0.3">
      <c r="A243" s="55" t="s">
        <v>764</v>
      </c>
      <c r="B243" s="54" t="s">
        <v>68</v>
      </c>
      <c r="C243" s="54" t="s">
        <v>765</v>
      </c>
      <c r="D243" s="56" t="s">
        <v>94</v>
      </c>
      <c r="E243" s="55">
        <v>4</v>
      </c>
      <c r="F243" s="57">
        <v>942.76</v>
      </c>
      <c r="G243" s="57">
        <v>0</v>
      </c>
      <c r="H243" s="57">
        <v>19.32</v>
      </c>
      <c r="I243" s="57">
        <v>19.32</v>
      </c>
      <c r="J243" s="57">
        <v>0</v>
      </c>
      <c r="K243" s="57">
        <v>57.96</v>
      </c>
      <c r="L243" s="57">
        <f t="shared" si="3"/>
        <v>3771.04</v>
      </c>
    </row>
    <row r="244" spans="1:12" ht="26.4" x14ac:dyDescent="0.3">
      <c r="A244" s="55" t="s">
        <v>769</v>
      </c>
      <c r="B244" s="54" t="s">
        <v>68</v>
      </c>
      <c r="C244" s="54" t="s">
        <v>1137</v>
      </c>
      <c r="D244" s="56" t="s">
        <v>246</v>
      </c>
      <c r="E244" s="55">
        <v>13614.45</v>
      </c>
      <c r="F244" s="57">
        <v>5.89</v>
      </c>
      <c r="G244" s="57">
        <v>0</v>
      </c>
      <c r="H244" s="57">
        <v>18.350000000000001</v>
      </c>
      <c r="I244" s="57">
        <v>18.350000000000001</v>
      </c>
      <c r="J244" s="57">
        <v>0</v>
      </c>
      <c r="K244" s="57">
        <v>55.05</v>
      </c>
      <c r="L244" s="57">
        <f t="shared" si="3"/>
        <v>80189.110499999995</v>
      </c>
    </row>
    <row r="245" spans="1:12" ht="26.4" x14ac:dyDescent="0.3">
      <c r="A245" s="55" t="s">
        <v>779</v>
      </c>
      <c r="B245" s="54" t="s">
        <v>68</v>
      </c>
      <c r="C245" s="54" t="s">
        <v>780</v>
      </c>
      <c r="D245" s="56" t="s">
        <v>94</v>
      </c>
      <c r="E245" s="55">
        <v>5</v>
      </c>
      <c r="F245" s="57">
        <v>42.89</v>
      </c>
      <c r="G245" s="57">
        <v>0</v>
      </c>
      <c r="H245" s="57">
        <v>4.41</v>
      </c>
      <c r="I245" s="57">
        <v>4.41</v>
      </c>
      <c r="J245" s="57">
        <v>0</v>
      </c>
      <c r="K245" s="57">
        <v>8.82</v>
      </c>
      <c r="L245" s="57">
        <f t="shared" si="3"/>
        <v>214.45</v>
      </c>
    </row>
    <row r="246" spans="1:12" ht="26.4" x14ac:dyDescent="0.3">
      <c r="A246" s="55" t="s">
        <v>781</v>
      </c>
      <c r="B246" s="54" t="s">
        <v>68</v>
      </c>
      <c r="C246" s="54" t="s">
        <v>782</v>
      </c>
      <c r="D246" s="56" t="s">
        <v>94</v>
      </c>
      <c r="E246" s="55">
        <v>15</v>
      </c>
      <c r="F246" s="57">
        <v>2.52</v>
      </c>
      <c r="G246" s="57">
        <v>0</v>
      </c>
      <c r="H246" s="57">
        <v>90.86</v>
      </c>
      <c r="I246" s="57">
        <v>90.86</v>
      </c>
      <c r="J246" s="57">
        <v>0</v>
      </c>
      <c r="K246" s="57">
        <v>454.3</v>
      </c>
      <c r="L246" s="57">
        <f t="shared" si="3"/>
        <v>37.799999999999997</v>
      </c>
    </row>
    <row r="247" spans="1:12" ht="39.6" x14ac:dyDescent="0.3">
      <c r="A247" s="55" t="s">
        <v>783</v>
      </c>
      <c r="B247" s="54" t="s">
        <v>68</v>
      </c>
      <c r="C247" s="54" t="s">
        <v>784</v>
      </c>
      <c r="D247" s="56" t="s">
        <v>94</v>
      </c>
      <c r="E247" s="55">
        <v>5</v>
      </c>
      <c r="F247" s="57">
        <v>10.73</v>
      </c>
      <c r="G247" s="57">
        <v>0</v>
      </c>
      <c r="H247" s="57">
        <v>17.649999999999999</v>
      </c>
      <c r="I247" s="57">
        <v>17.649999999999999</v>
      </c>
      <c r="J247" s="57">
        <v>0</v>
      </c>
      <c r="K247" s="57">
        <v>52.95</v>
      </c>
      <c r="L247" s="57">
        <f t="shared" si="3"/>
        <v>53.650000000000006</v>
      </c>
    </row>
    <row r="248" spans="1:12" ht="39.6" x14ac:dyDescent="0.3">
      <c r="A248" s="55" t="s">
        <v>785</v>
      </c>
      <c r="B248" s="54" t="s">
        <v>68</v>
      </c>
      <c r="C248" s="54" t="s">
        <v>786</v>
      </c>
      <c r="D248" s="56" t="s">
        <v>94</v>
      </c>
      <c r="E248" s="55">
        <v>6</v>
      </c>
      <c r="F248" s="57">
        <v>4.6900000000000004</v>
      </c>
      <c r="G248" s="57">
        <v>0</v>
      </c>
      <c r="H248" s="57">
        <v>149.75</v>
      </c>
      <c r="I248" s="57">
        <v>149.75</v>
      </c>
      <c r="J248" s="57">
        <v>0</v>
      </c>
      <c r="K248" s="57">
        <v>1946.75</v>
      </c>
      <c r="L248" s="57">
        <f t="shared" si="3"/>
        <v>28.14</v>
      </c>
    </row>
    <row r="249" spans="1:12" ht="39.6" x14ac:dyDescent="0.3">
      <c r="A249" s="55" t="s">
        <v>787</v>
      </c>
      <c r="B249" s="54" t="s">
        <v>68</v>
      </c>
      <c r="C249" s="54" t="s">
        <v>788</v>
      </c>
      <c r="D249" s="56" t="s">
        <v>94</v>
      </c>
      <c r="E249" s="55">
        <v>2500</v>
      </c>
      <c r="F249" s="57">
        <v>0.27</v>
      </c>
      <c r="G249" s="57">
        <v>0</v>
      </c>
      <c r="H249" s="57">
        <v>26.83</v>
      </c>
      <c r="I249" s="57">
        <v>26.83</v>
      </c>
      <c r="J249" s="57">
        <v>0</v>
      </c>
      <c r="K249" s="57">
        <v>134.15</v>
      </c>
      <c r="L249" s="57">
        <f t="shared" si="3"/>
        <v>675</v>
      </c>
    </row>
    <row r="250" spans="1:12" ht="39.6" x14ac:dyDescent="0.3">
      <c r="A250" s="55" t="s">
        <v>789</v>
      </c>
      <c r="B250" s="54" t="s">
        <v>68</v>
      </c>
      <c r="C250" s="54" t="s">
        <v>790</v>
      </c>
      <c r="D250" s="56" t="s">
        <v>94</v>
      </c>
      <c r="E250" s="55">
        <v>500</v>
      </c>
      <c r="F250" s="57">
        <v>2.29</v>
      </c>
      <c r="G250" s="57">
        <v>0</v>
      </c>
      <c r="H250" s="57">
        <v>4302.5600000000004</v>
      </c>
      <c r="I250" s="57">
        <v>4302.5600000000004</v>
      </c>
      <c r="J250" s="57">
        <v>0</v>
      </c>
      <c r="K250" s="57">
        <v>4302.5600000000004</v>
      </c>
      <c r="L250" s="57">
        <f t="shared" si="3"/>
        <v>1145</v>
      </c>
    </row>
    <row r="251" spans="1:12" ht="39.6" x14ac:dyDescent="0.3">
      <c r="A251" s="55" t="s">
        <v>791</v>
      </c>
      <c r="B251" s="54" t="s">
        <v>68</v>
      </c>
      <c r="C251" s="54" t="s">
        <v>792</v>
      </c>
      <c r="D251" s="56" t="s">
        <v>94</v>
      </c>
      <c r="E251" s="55">
        <v>15</v>
      </c>
      <c r="F251" s="57">
        <v>17.64</v>
      </c>
      <c r="G251" s="57">
        <v>0</v>
      </c>
      <c r="H251" s="57">
        <v>77.489999999999995</v>
      </c>
      <c r="I251" s="57">
        <v>77.489999999999995</v>
      </c>
      <c r="J251" s="57">
        <v>0</v>
      </c>
      <c r="K251" s="57">
        <v>1084.8599999999999</v>
      </c>
      <c r="L251" s="57">
        <f t="shared" si="3"/>
        <v>264.60000000000002</v>
      </c>
    </row>
    <row r="252" spans="1:12" ht="39.6" x14ac:dyDescent="0.3">
      <c r="A252" s="55" t="s">
        <v>793</v>
      </c>
      <c r="B252" s="54" t="s">
        <v>68</v>
      </c>
      <c r="C252" s="54" t="s">
        <v>794</v>
      </c>
      <c r="D252" s="56" t="s">
        <v>94</v>
      </c>
      <c r="E252" s="55">
        <v>100</v>
      </c>
      <c r="F252" s="57">
        <v>2.76</v>
      </c>
      <c r="G252" s="57">
        <v>0</v>
      </c>
      <c r="H252" s="57">
        <v>40</v>
      </c>
      <c r="I252" s="57">
        <v>40</v>
      </c>
      <c r="J252" s="57">
        <v>0</v>
      </c>
      <c r="K252" s="57">
        <v>680</v>
      </c>
      <c r="L252" s="57">
        <f t="shared" si="3"/>
        <v>276</v>
      </c>
    </row>
    <row r="253" spans="1:12" ht="39.6" x14ac:dyDescent="0.3">
      <c r="A253" s="55" t="s">
        <v>795</v>
      </c>
      <c r="B253" s="54" t="s">
        <v>68</v>
      </c>
      <c r="C253" s="54" t="s">
        <v>796</v>
      </c>
      <c r="D253" s="56" t="s">
        <v>94</v>
      </c>
      <c r="E253" s="55">
        <v>1000</v>
      </c>
      <c r="F253" s="57">
        <v>1.02</v>
      </c>
      <c r="G253" s="57">
        <v>0</v>
      </c>
      <c r="H253" s="57">
        <v>14.81</v>
      </c>
      <c r="I253" s="57">
        <v>14.81</v>
      </c>
      <c r="J253" s="57">
        <v>0</v>
      </c>
      <c r="K253" s="57">
        <v>74.05</v>
      </c>
      <c r="L253" s="57">
        <f t="shared" si="3"/>
        <v>1020</v>
      </c>
    </row>
    <row r="254" spans="1:12" ht="26.4" x14ac:dyDescent="0.3">
      <c r="A254" s="55" t="s">
        <v>797</v>
      </c>
      <c r="B254" s="54" t="s">
        <v>68</v>
      </c>
      <c r="C254" s="54" t="s">
        <v>798</v>
      </c>
      <c r="D254" s="56" t="s">
        <v>799</v>
      </c>
      <c r="E254" s="55">
        <v>3</v>
      </c>
      <c r="F254" s="57">
        <v>28.91</v>
      </c>
      <c r="G254" s="57">
        <v>0</v>
      </c>
      <c r="H254" s="57">
        <v>16.899999999999999</v>
      </c>
      <c r="I254" s="57">
        <v>16.899999999999999</v>
      </c>
      <c r="J254" s="57">
        <v>0</v>
      </c>
      <c r="K254" s="57">
        <v>912.6</v>
      </c>
      <c r="L254" s="57">
        <f t="shared" si="3"/>
        <v>86.73</v>
      </c>
    </row>
    <row r="255" spans="1:12" ht="26.4" x14ac:dyDescent="0.3">
      <c r="A255" s="55" t="s">
        <v>800</v>
      </c>
      <c r="B255" s="54" t="s">
        <v>68</v>
      </c>
      <c r="C255" s="54" t="s">
        <v>801</v>
      </c>
      <c r="D255" s="56" t="s">
        <v>94</v>
      </c>
      <c r="E255" s="55">
        <v>15</v>
      </c>
      <c r="F255" s="57">
        <v>13.56</v>
      </c>
      <c r="G255" s="57">
        <v>0</v>
      </c>
      <c r="H255" s="57">
        <v>57.06</v>
      </c>
      <c r="I255" s="57">
        <v>57.06</v>
      </c>
      <c r="J255" s="57">
        <v>0</v>
      </c>
      <c r="K255" s="57">
        <v>2054.16</v>
      </c>
      <c r="L255" s="57">
        <f t="shared" si="3"/>
        <v>203.4</v>
      </c>
    </row>
    <row r="256" spans="1:12" ht="26.4" x14ac:dyDescent="0.3">
      <c r="A256" s="55" t="s">
        <v>802</v>
      </c>
      <c r="B256" s="54" t="s">
        <v>68</v>
      </c>
      <c r="C256" s="54" t="s">
        <v>803</v>
      </c>
      <c r="D256" s="56" t="s">
        <v>94</v>
      </c>
      <c r="E256" s="55">
        <v>15</v>
      </c>
      <c r="F256" s="57">
        <v>14.73</v>
      </c>
      <c r="G256" s="57">
        <v>0</v>
      </c>
      <c r="H256" s="57">
        <v>103.26</v>
      </c>
      <c r="I256" s="57">
        <v>103.26</v>
      </c>
      <c r="J256" s="57">
        <v>0</v>
      </c>
      <c r="K256" s="57">
        <v>2478.2399999999998</v>
      </c>
      <c r="L256" s="57">
        <f t="shared" si="3"/>
        <v>220.95000000000002</v>
      </c>
    </row>
    <row r="257" spans="1:12" ht="26.4" x14ac:dyDescent="0.3">
      <c r="A257" s="55" t="s">
        <v>804</v>
      </c>
      <c r="B257" s="54" t="s">
        <v>68</v>
      </c>
      <c r="C257" s="54" t="s">
        <v>805</v>
      </c>
      <c r="D257" s="56" t="s">
        <v>94</v>
      </c>
      <c r="E257" s="55">
        <v>35</v>
      </c>
      <c r="F257" s="57">
        <v>25.79</v>
      </c>
      <c r="G257" s="57">
        <v>0</v>
      </c>
      <c r="H257" s="57">
        <v>11.77</v>
      </c>
      <c r="I257" s="57">
        <v>11.77</v>
      </c>
      <c r="J257" s="57">
        <v>0</v>
      </c>
      <c r="K257" s="57">
        <v>1765.5</v>
      </c>
      <c r="L257" s="57">
        <f t="shared" si="3"/>
        <v>902.65</v>
      </c>
    </row>
    <row r="258" spans="1:12" ht="26.4" x14ac:dyDescent="0.3">
      <c r="A258" s="55" t="s">
        <v>806</v>
      </c>
      <c r="B258" s="54" t="s">
        <v>68</v>
      </c>
      <c r="C258" s="54" t="s">
        <v>807</v>
      </c>
      <c r="D258" s="56" t="s">
        <v>94</v>
      </c>
      <c r="E258" s="55">
        <v>30</v>
      </c>
      <c r="F258" s="57">
        <v>34.9</v>
      </c>
      <c r="G258" s="57">
        <v>0</v>
      </c>
      <c r="H258" s="57">
        <v>9.36</v>
      </c>
      <c r="I258" s="57">
        <v>9.36</v>
      </c>
      <c r="J258" s="57">
        <v>0</v>
      </c>
      <c r="K258" s="57">
        <v>1628.64</v>
      </c>
      <c r="L258" s="57">
        <f t="shared" si="3"/>
        <v>1047</v>
      </c>
    </row>
    <row r="259" spans="1:12" ht="26.4" x14ac:dyDescent="0.3">
      <c r="A259" s="55" t="s">
        <v>808</v>
      </c>
      <c r="B259" s="54" t="s">
        <v>68</v>
      </c>
      <c r="C259" s="54" t="s">
        <v>809</v>
      </c>
      <c r="D259" s="56" t="s">
        <v>94</v>
      </c>
      <c r="E259" s="55">
        <v>2</v>
      </c>
      <c r="F259" s="57">
        <v>257</v>
      </c>
      <c r="G259" s="57">
        <v>0</v>
      </c>
      <c r="H259" s="57">
        <v>7</v>
      </c>
      <c r="I259" s="57">
        <v>7</v>
      </c>
      <c r="J259" s="57">
        <v>0</v>
      </c>
      <c r="K259" s="57">
        <v>1743</v>
      </c>
      <c r="L259" s="57">
        <f t="shared" si="3"/>
        <v>514</v>
      </c>
    </row>
    <row r="260" spans="1:12" ht="26.4" x14ac:dyDescent="0.3">
      <c r="A260" s="55" t="s">
        <v>810</v>
      </c>
      <c r="B260" s="54" t="s">
        <v>68</v>
      </c>
      <c r="C260" s="54" t="s">
        <v>811</v>
      </c>
      <c r="D260" s="56" t="s">
        <v>94</v>
      </c>
      <c r="E260" s="55">
        <v>10</v>
      </c>
      <c r="F260" s="57">
        <v>688.26</v>
      </c>
      <c r="G260" s="57">
        <v>0</v>
      </c>
      <c r="H260" s="57">
        <v>6.08</v>
      </c>
      <c r="I260" s="57">
        <v>6.08</v>
      </c>
      <c r="J260" s="57">
        <v>0</v>
      </c>
      <c r="K260" s="57">
        <v>85.12</v>
      </c>
      <c r="L260" s="57">
        <f t="shared" si="3"/>
        <v>6882.6</v>
      </c>
    </row>
    <row r="261" spans="1:12" ht="26.4" x14ac:dyDescent="0.3">
      <c r="A261" s="55" t="s">
        <v>812</v>
      </c>
      <c r="B261" s="54" t="s">
        <v>68</v>
      </c>
      <c r="C261" s="54" t="s">
        <v>813</v>
      </c>
      <c r="D261" s="56" t="s">
        <v>94</v>
      </c>
      <c r="E261" s="55">
        <v>1</v>
      </c>
      <c r="F261" s="57">
        <v>2425.8000000000002</v>
      </c>
      <c r="G261" s="57">
        <v>0</v>
      </c>
      <c r="H261" s="57">
        <v>8.61</v>
      </c>
      <c r="I261" s="57">
        <v>8.61</v>
      </c>
      <c r="J261" s="57">
        <v>0</v>
      </c>
      <c r="K261" s="57">
        <v>43.05</v>
      </c>
      <c r="L261" s="57">
        <f t="shared" si="3"/>
        <v>2425.8000000000002</v>
      </c>
    </row>
    <row r="262" spans="1:12" ht="26.4" x14ac:dyDescent="0.3">
      <c r="A262" s="55" t="s">
        <v>814</v>
      </c>
      <c r="B262" s="54" t="s">
        <v>68</v>
      </c>
      <c r="C262" s="54" t="s">
        <v>815</v>
      </c>
      <c r="D262" s="56" t="s">
        <v>277</v>
      </c>
      <c r="E262" s="55">
        <v>20</v>
      </c>
      <c r="F262" s="57">
        <v>250.18</v>
      </c>
      <c r="G262" s="57">
        <v>0</v>
      </c>
      <c r="H262" s="57">
        <v>13.42</v>
      </c>
      <c r="I262" s="57">
        <v>13.42</v>
      </c>
      <c r="J262" s="57">
        <v>0</v>
      </c>
      <c r="K262" s="57">
        <v>17781.5</v>
      </c>
      <c r="L262" s="57">
        <f t="shared" si="3"/>
        <v>5003.6000000000004</v>
      </c>
    </row>
    <row r="263" spans="1:12" ht="26.4" x14ac:dyDescent="0.3">
      <c r="A263" s="55" t="s">
        <v>816</v>
      </c>
      <c r="B263" s="54" t="s">
        <v>68</v>
      </c>
      <c r="C263" s="54" t="s">
        <v>817</v>
      </c>
      <c r="D263" s="56" t="s">
        <v>277</v>
      </c>
      <c r="E263" s="55">
        <v>20</v>
      </c>
      <c r="F263" s="57">
        <v>216.7</v>
      </c>
      <c r="G263" s="57">
        <v>0</v>
      </c>
      <c r="H263" s="57">
        <v>9.36</v>
      </c>
      <c r="I263" s="57">
        <v>9.36</v>
      </c>
      <c r="J263" s="57">
        <v>0</v>
      </c>
      <c r="K263" s="57">
        <v>2789.28</v>
      </c>
      <c r="L263" s="57">
        <f t="shared" ref="L263:L326" si="4">E263*F263</f>
        <v>4334</v>
      </c>
    </row>
    <row r="264" spans="1:12" ht="26.4" x14ac:dyDescent="0.3">
      <c r="A264" s="55" t="s">
        <v>818</v>
      </c>
      <c r="B264" s="54" t="s">
        <v>68</v>
      </c>
      <c r="C264" s="54" t="s">
        <v>819</v>
      </c>
      <c r="D264" s="56" t="s">
        <v>243</v>
      </c>
      <c r="E264" s="55">
        <v>55</v>
      </c>
      <c r="F264" s="57">
        <v>9.1199999999999992</v>
      </c>
      <c r="G264" s="57">
        <v>0</v>
      </c>
      <c r="H264" s="57">
        <v>59.99</v>
      </c>
      <c r="I264" s="57">
        <v>59.99</v>
      </c>
      <c r="J264" s="57">
        <v>0</v>
      </c>
      <c r="K264" s="57">
        <v>9658.39</v>
      </c>
      <c r="L264" s="57">
        <f t="shared" si="4"/>
        <v>501.59999999999997</v>
      </c>
    </row>
    <row r="265" spans="1:12" ht="66" x14ac:dyDescent="0.3">
      <c r="A265" s="55" t="s">
        <v>820</v>
      </c>
      <c r="B265" s="54" t="s">
        <v>68</v>
      </c>
      <c r="C265" s="54" t="s">
        <v>821</v>
      </c>
      <c r="D265" s="56" t="s">
        <v>313</v>
      </c>
      <c r="E265" s="55">
        <v>5</v>
      </c>
      <c r="F265" s="57">
        <v>329.84</v>
      </c>
      <c r="G265" s="57">
        <v>0</v>
      </c>
      <c r="H265" s="57">
        <v>23</v>
      </c>
      <c r="I265" s="57">
        <v>23</v>
      </c>
      <c r="J265" s="57">
        <v>0</v>
      </c>
      <c r="K265" s="57">
        <v>10350</v>
      </c>
      <c r="L265" s="57">
        <f t="shared" si="4"/>
        <v>1649.1999999999998</v>
      </c>
    </row>
    <row r="266" spans="1:12" ht="39.6" x14ac:dyDescent="0.3">
      <c r="A266" s="55" t="s">
        <v>823</v>
      </c>
      <c r="B266" s="54" t="s">
        <v>68</v>
      </c>
      <c r="C266" s="54" t="s">
        <v>1138</v>
      </c>
      <c r="D266" s="56" t="s">
        <v>313</v>
      </c>
      <c r="E266" s="55">
        <v>35</v>
      </c>
      <c r="F266" s="57">
        <v>27.9</v>
      </c>
      <c r="G266" s="57">
        <v>0</v>
      </c>
      <c r="H266" s="57">
        <v>23</v>
      </c>
      <c r="I266" s="57">
        <v>23</v>
      </c>
      <c r="J266" s="57">
        <v>0</v>
      </c>
      <c r="K266" s="57">
        <v>5451</v>
      </c>
      <c r="L266" s="57">
        <f t="shared" si="4"/>
        <v>976.5</v>
      </c>
    </row>
    <row r="267" spans="1:12" ht="39.6" x14ac:dyDescent="0.3">
      <c r="A267" s="55" t="s">
        <v>824</v>
      </c>
      <c r="B267" s="54" t="s">
        <v>68</v>
      </c>
      <c r="C267" s="54" t="s">
        <v>1139</v>
      </c>
      <c r="D267" s="56" t="s">
        <v>313</v>
      </c>
      <c r="E267" s="55">
        <v>118.9</v>
      </c>
      <c r="F267" s="57">
        <v>89.53</v>
      </c>
      <c r="G267" s="57">
        <v>0</v>
      </c>
      <c r="H267" s="57">
        <v>41.05</v>
      </c>
      <c r="I267" s="57">
        <v>41.05</v>
      </c>
      <c r="J267" s="57">
        <v>0</v>
      </c>
      <c r="K267" s="57">
        <v>903.1</v>
      </c>
      <c r="L267" s="57">
        <f t="shared" si="4"/>
        <v>10645.117</v>
      </c>
    </row>
    <row r="268" spans="1:12" ht="26.4" x14ac:dyDescent="0.3">
      <c r="A268" s="55" t="s">
        <v>828</v>
      </c>
      <c r="B268" s="54" t="s">
        <v>68</v>
      </c>
      <c r="C268" s="54" t="s">
        <v>829</v>
      </c>
      <c r="D268" s="56" t="s">
        <v>313</v>
      </c>
      <c r="E268" s="55">
        <v>55</v>
      </c>
      <c r="F268" s="57">
        <v>10.39</v>
      </c>
      <c r="G268" s="57">
        <v>0</v>
      </c>
      <c r="H268" s="57">
        <v>188.03</v>
      </c>
      <c r="I268" s="57">
        <v>188.03</v>
      </c>
      <c r="J268" s="57">
        <v>0</v>
      </c>
      <c r="K268" s="57">
        <v>188.03</v>
      </c>
      <c r="L268" s="57">
        <f t="shared" si="4"/>
        <v>571.45000000000005</v>
      </c>
    </row>
    <row r="269" spans="1:12" ht="52.8" x14ac:dyDescent="0.3">
      <c r="A269" s="55" t="s">
        <v>830</v>
      </c>
      <c r="B269" s="54" t="s">
        <v>68</v>
      </c>
      <c r="C269" s="54" t="s">
        <v>831</v>
      </c>
      <c r="D269" s="56" t="s">
        <v>94</v>
      </c>
      <c r="E269" s="55">
        <v>50</v>
      </c>
      <c r="F269" s="57">
        <v>49.21</v>
      </c>
      <c r="G269" s="57">
        <v>0</v>
      </c>
      <c r="H269" s="57">
        <v>816</v>
      </c>
      <c r="I269" s="57">
        <v>816</v>
      </c>
      <c r="J269" s="57">
        <v>0</v>
      </c>
      <c r="K269" s="57">
        <v>816</v>
      </c>
      <c r="L269" s="57">
        <f t="shared" si="4"/>
        <v>2460.5</v>
      </c>
    </row>
    <row r="270" spans="1:12" ht="52.8" x14ac:dyDescent="0.3">
      <c r="A270" s="55" t="s">
        <v>832</v>
      </c>
      <c r="B270" s="54" t="s">
        <v>68</v>
      </c>
      <c r="C270" s="54" t="s">
        <v>833</v>
      </c>
      <c r="D270" s="56" t="s">
        <v>94</v>
      </c>
      <c r="E270" s="55">
        <v>50</v>
      </c>
      <c r="F270" s="57">
        <v>14.94</v>
      </c>
      <c r="G270" s="57">
        <v>0</v>
      </c>
      <c r="H270" s="57">
        <v>1.36</v>
      </c>
      <c r="I270" s="57">
        <v>1.36</v>
      </c>
      <c r="J270" s="57">
        <v>0</v>
      </c>
      <c r="K270" s="57">
        <v>47.6</v>
      </c>
      <c r="L270" s="57">
        <f t="shared" si="4"/>
        <v>747</v>
      </c>
    </row>
    <row r="271" spans="1:12" ht="52.8" x14ac:dyDescent="0.3">
      <c r="A271" s="55" t="s">
        <v>834</v>
      </c>
      <c r="B271" s="54" t="s">
        <v>68</v>
      </c>
      <c r="C271" s="54" t="s">
        <v>835</v>
      </c>
      <c r="D271" s="56" t="s">
        <v>94</v>
      </c>
      <c r="E271" s="55">
        <v>50</v>
      </c>
      <c r="F271" s="57">
        <v>28.91</v>
      </c>
      <c r="G271" s="57">
        <v>0</v>
      </c>
      <c r="H271" s="57">
        <v>19.5</v>
      </c>
      <c r="I271" s="57">
        <v>19.5</v>
      </c>
      <c r="J271" s="57">
        <v>0</v>
      </c>
      <c r="K271" s="57">
        <v>6825</v>
      </c>
      <c r="L271" s="57">
        <f t="shared" si="4"/>
        <v>1445.5</v>
      </c>
    </row>
    <row r="272" spans="1:12" ht="52.8" x14ac:dyDescent="0.3">
      <c r="A272" s="55" t="s">
        <v>836</v>
      </c>
      <c r="B272" s="54" t="s">
        <v>68</v>
      </c>
      <c r="C272" s="54" t="s">
        <v>837</v>
      </c>
      <c r="D272" s="56" t="s">
        <v>94</v>
      </c>
      <c r="E272" s="55">
        <v>50</v>
      </c>
      <c r="F272" s="57">
        <v>35.47</v>
      </c>
      <c r="G272" s="57">
        <v>0</v>
      </c>
      <c r="H272" s="57">
        <v>1250</v>
      </c>
      <c r="I272" s="57">
        <v>1250</v>
      </c>
      <c r="J272" s="57">
        <v>0</v>
      </c>
      <c r="K272" s="57">
        <v>2500</v>
      </c>
      <c r="L272" s="57">
        <f t="shared" si="4"/>
        <v>1773.5</v>
      </c>
    </row>
    <row r="273" spans="1:12" ht="52.8" x14ac:dyDescent="0.3">
      <c r="A273" s="55" t="s">
        <v>838</v>
      </c>
      <c r="B273" s="54" t="s">
        <v>68</v>
      </c>
      <c r="C273" s="54" t="s">
        <v>839</v>
      </c>
      <c r="D273" s="56" t="s">
        <v>94</v>
      </c>
      <c r="E273" s="55">
        <v>50</v>
      </c>
      <c r="F273" s="57">
        <v>25</v>
      </c>
      <c r="G273" s="57">
        <v>0</v>
      </c>
      <c r="H273" s="57">
        <v>21.96</v>
      </c>
      <c r="I273" s="57">
        <v>21.96</v>
      </c>
      <c r="J273" s="57">
        <v>0</v>
      </c>
      <c r="K273" s="57">
        <v>13176</v>
      </c>
      <c r="L273" s="57">
        <f t="shared" si="4"/>
        <v>1250</v>
      </c>
    </row>
    <row r="274" spans="1:12" ht="52.8" x14ac:dyDescent="0.3">
      <c r="A274" s="55" t="s">
        <v>840</v>
      </c>
      <c r="B274" s="54" t="s">
        <v>68</v>
      </c>
      <c r="C274" s="54" t="s">
        <v>841</v>
      </c>
      <c r="D274" s="56" t="s">
        <v>94</v>
      </c>
      <c r="E274" s="55">
        <v>50</v>
      </c>
      <c r="F274" s="57">
        <v>46.61</v>
      </c>
      <c r="G274" s="57">
        <v>0</v>
      </c>
      <c r="H274" s="57">
        <v>306.31</v>
      </c>
      <c r="I274" s="57">
        <v>306.31</v>
      </c>
      <c r="J274" s="57">
        <v>0</v>
      </c>
      <c r="K274" s="57">
        <v>4288.34</v>
      </c>
      <c r="L274" s="57">
        <f t="shared" si="4"/>
        <v>2330.5</v>
      </c>
    </row>
    <row r="275" spans="1:12" ht="39.6" x14ac:dyDescent="0.3">
      <c r="A275" s="55" t="s">
        <v>842</v>
      </c>
      <c r="B275" s="54" t="s">
        <v>68</v>
      </c>
      <c r="C275" s="54" t="s">
        <v>843</v>
      </c>
      <c r="D275" s="56" t="s">
        <v>94</v>
      </c>
      <c r="E275" s="55">
        <v>1</v>
      </c>
      <c r="F275" s="57">
        <v>445</v>
      </c>
      <c r="G275" s="57">
        <v>0</v>
      </c>
      <c r="H275" s="57">
        <v>17.579999999999998</v>
      </c>
      <c r="I275" s="57">
        <v>17.579999999999998</v>
      </c>
      <c r="J275" s="57">
        <v>0</v>
      </c>
      <c r="K275" s="57">
        <v>3516</v>
      </c>
      <c r="L275" s="57">
        <f t="shared" si="4"/>
        <v>445</v>
      </c>
    </row>
    <row r="276" spans="1:12" ht="39.6" x14ac:dyDescent="0.3">
      <c r="A276" s="55" t="s">
        <v>844</v>
      </c>
      <c r="B276" s="54" t="s">
        <v>68</v>
      </c>
      <c r="C276" s="54" t="s">
        <v>845</v>
      </c>
      <c r="D276" s="56" t="s">
        <v>313</v>
      </c>
      <c r="E276" s="55">
        <v>35</v>
      </c>
      <c r="F276" s="57">
        <v>340.74</v>
      </c>
      <c r="G276" s="57">
        <v>0</v>
      </c>
      <c r="H276" s="57">
        <v>697.22</v>
      </c>
      <c r="I276" s="57">
        <v>697.22</v>
      </c>
      <c r="J276" s="57">
        <v>0</v>
      </c>
      <c r="K276" s="57">
        <v>1394.44</v>
      </c>
      <c r="L276" s="57">
        <f t="shared" si="4"/>
        <v>11925.9</v>
      </c>
    </row>
    <row r="277" spans="1:12" ht="52.8" x14ac:dyDescent="0.3">
      <c r="A277" s="55" t="s">
        <v>846</v>
      </c>
      <c r="B277" s="54" t="s">
        <v>68</v>
      </c>
      <c r="C277" s="54" t="s">
        <v>847</v>
      </c>
      <c r="D277" s="56" t="s">
        <v>313</v>
      </c>
      <c r="E277" s="55">
        <v>12.5</v>
      </c>
      <c r="F277" s="57">
        <v>316.06</v>
      </c>
      <c r="G277" s="57">
        <v>0</v>
      </c>
      <c r="H277" s="57">
        <v>368.47</v>
      </c>
      <c r="I277" s="57">
        <v>368.47</v>
      </c>
      <c r="J277" s="57">
        <v>0</v>
      </c>
      <c r="K277" s="57">
        <v>3684.7</v>
      </c>
      <c r="L277" s="57">
        <f t="shared" si="4"/>
        <v>3950.75</v>
      </c>
    </row>
    <row r="278" spans="1:12" ht="52.8" x14ac:dyDescent="0.3">
      <c r="A278" s="55" t="s">
        <v>849</v>
      </c>
      <c r="B278" s="54" t="s">
        <v>68</v>
      </c>
      <c r="C278" s="54" t="s">
        <v>850</v>
      </c>
      <c r="D278" s="56" t="s">
        <v>94</v>
      </c>
      <c r="E278" s="55">
        <v>1</v>
      </c>
      <c r="F278" s="57">
        <v>211.33</v>
      </c>
      <c r="G278" s="57">
        <v>0</v>
      </c>
      <c r="H278" s="57">
        <v>444.3</v>
      </c>
      <c r="I278" s="57">
        <v>444.3</v>
      </c>
      <c r="J278" s="57">
        <v>0</v>
      </c>
      <c r="K278" s="57">
        <v>17772</v>
      </c>
      <c r="L278" s="57">
        <f t="shared" si="4"/>
        <v>211.33</v>
      </c>
    </row>
    <row r="279" spans="1:12" ht="52.8" x14ac:dyDescent="0.3">
      <c r="A279" s="55" t="s">
        <v>851</v>
      </c>
      <c r="B279" s="54" t="s">
        <v>68</v>
      </c>
      <c r="C279" s="54" t="s">
        <v>852</v>
      </c>
      <c r="D279" s="56" t="s">
        <v>94</v>
      </c>
      <c r="E279" s="55">
        <v>5</v>
      </c>
      <c r="F279" s="57">
        <v>243.35</v>
      </c>
      <c r="G279" s="57">
        <v>0</v>
      </c>
      <c r="H279" s="57">
        <v>6.91</v>
      </c>
      <c r="I279" s="57">
        <v>6.91</v>
      </c>
      <c r="J279" s="57">
        <v>0</v>
      </c>
      <c r="K279" s="57">
        <v>103.65</v>
      </c>
      <c r="L279" s="57">
        <f t="shared" si="4"/>
        <v>1216.75</v>
      </c>
    </row>
    <row r="280" spans="1:12" ht="39.6" x14ac:dyDescent="0.3">
      <c r="A280" s="55" t="s">
        <v>853</v>
      </c>
      <c r="B280" s="54" t="s">
        <v>68</v>
      </c>
      <c r="C280" s="54" t="s">
        <v>854</v>
      </c>
      <c r="D280" s="56" t="s">
        <v>94</v>
      </c>
      <c r="E280" s="55">
        <v>5</v>
      </c>
      <c r="F280" s="57">
        <v>2328.92</v>
      </c>
      <c r="G280" s="57">
        <v>0</v>
      </c>
      <c r="H280" s="57">
        <v>306.31</v>
      </c>
      <c r="I280" s="57">
        <v>306.31</v>
      </c>
      <c r="J280" s="57">
        <v>0</v>
      </c>
      <c r="K280" s="57">
        <v>1225.24</v>
      </c>
      <c r="L280" s="57">
        <f t="shared" si="4"/>
        <v>11644.6</v>
      </c>
    </row>
    <row r="281" spans="1:12" ht="38.25" customHeight="1" x14ac:dyDescent="0.3">
      <c r="A281" s="55" t="s">
        <v>855</v>
      </c>
      <c r="B281" s="54" t="s">
        <v>68</v>
      </c>
      <c r="C281" s="54" t="s">
        <v>856</v>
      </c>
      <c r="D281" s="56" t="s">
        <v>246</v>
      </c>
      <c r="E281" s="55">
        <v>55</v>
      </c>
      <c r="F281" s="57">
        <v>19.75</v>
      </c>
      <c r="G281" s="57">
        <v>0</v>
      </c>
      <c r="H281" s="57">
        <v>16.079999999999998</v>
      </c>
      <c r="I281" s="57">
        <v>16.079999999999998</v>
      </c>
      <c r="J281" s="57">
        <v>0</v>
      </c>
      <c r="K281" s="57">
        <v>209.04</v>
      </c>
      <c r="L281" s="57">
        <f t="shared" si="4"/>
        <v>1086.25</v>
      </c>
    </row>
    <row r="282" spans="1:12" ht="52.8" x14ac:dyDescent="0.3">
      <c r="A282" s="55" t="s">
        <v>857</v>
      </c>
      <c r="B282" s="54" t="s">
        <v>68</v>
      </c>
      <c r="C282" s="54" t="s">
        <v>858</v>
      </c>
      <c r="D282" s="56" t="s">
        <v>94</v>
      </c>
      <c r="E282" s="55">
        <v>1</v>
      </c>
      <c r="F282" s="57">
        <v>414.06</v>
      </c>
      <c r="G282" s="57">
        <v>0</v>
      </c>
      <c r="H282" s="57">
        <v>269</v>
      </c>
      <c r="I282" s="57">
        <v>269</v>
      </c>
      <c r="J282" s="57">
        <v>0</v>
      </c>
      <c r="K282" s="57">
        <v>4035</v>
      </c>
      <c r="L282" s="57">
        <f t="shared" si="4"/>
        <v>414.06</v>
      </c>
    </row>
    <row r="283" spans="1:12" ht="26.4" x14ac:dyDescent="0.3">
      <c r="A283" s="55" t="s">
        <v>860</v>
      </c>
      <c r="B283" s="54" t="s">
        <v>68</v>
      </c>
      <c r="C283" s="54" t="s">
        <v>861</v>
      </c>
      <c r="D283" s="56" t="s">
        <v>94</v>
      </c>
      <c r="E283" s="55">
        <v>24</v>
      </c>
      <c r="F283" s="57">
        <v>24.52</v>
      </c>
      <c r="G283" s="57">
        <v>0</v>
      </c>
      <c r="H283" s="57">
        <v>36.58</v>
      </c>
      <c r="I283" s="57">
        <v>36.58</v>
      </c>
      <c r="J283" s="57">
        <v>0</v>
      </c>
      <c r="K283" s="57">
        <v>914.5</v>
      </c>
      <c r="L283" s="57">
        <f t="shared" si="4"/>
        <v>588.48</v>
      </c>
    </row>
    <row r="284" spans="1:12" ht="26.4" x14ac:dyDescent="0.3">
      <c r="A284" s="55" t="s">
        <v>862</v>
      </c>
      <c r="B284" s="54" t="s">
        <v>68</v>
      </c>
      <c r="C284" s="54" t="s">
        <v>863</v>
      </c>
      <c r="D284" s="56" t="s">
        <v>94</v>
      </c>
      <c r="E284" s="55">
        <v>27</v>
      </c>
      <c r="F284" s="57">
        <v>25.34</v>
      </c>
      <c r="G284" s="57">
        <v>0</v>
      </c>
      <c r="H284" s="57">
        <v>41.07</v>
      </c>
      <c r="I284" s="57">
        <v>41.07</v>
      </c>
      <c r="J284" s="57">
        <v>0</v>
      </c>
      <c r="K284" s="57">
        <v>1930.29</v>
      </c>
      <c r="L284" s="57">
        <f t="shared" si="4"/>
        <v>684.18</v>
      </c>
    </row>
    <row r="285" spans="1:12" ht="26.4" x14ac:dyDescent="0.3">
      <c r="A285" s="55" t="s">
        <v>864</v>
      </c>
      <c r="B285" s="54" t="s">
        <v>68</v>
      </c>
      <c r="C285" s="54" t="s">
        <v>1140</v>
      </c>
      <c r="D285" s="56" t="s">
        <v>243</v>
      </c>
      <c r="E285" s="55">
        <v>20</v>
      </c>
      <c r="F285" s="57">
        <v>59.6</v>
      </c>
      <c r="G285" s="57">
        <v>0</v>
      </c>
      <c r="H285" s="57">
        <v>43.01</v>
      </c>
      <c r="I285" s="57">
        <v>43.01</v>
      </c>
      <c r="J285" s="57">
        <v>0</v>
      </c>
      <c r="K285" s="57">
        <v>43.01</v>
      </c>
      <c r="L285" s="57">
        <f t="shared" si="4"/>
        <v>1192</v>
      </c>
    </row>
    <row r="286" spans="1:12" ht="66" x14ac:dyDescent="0.3">
      <c r="A286" s="55" t="s">
        <v>865</v>
      </c>
      <c r="B286" s="54" t="s">
        <v>68</v>
      </c>
      <c r="C286" s="54" t="s">
        <v>866</v>
      </c>
      <c r="D286" s="56" t="s">
        <v>94</v>
      </c>
      <c r="E286" s="55">
        <v>10</v>
      </c>
      <c r="F286" s="57">
        <v>92.17</v>
      </c>
      <c r="G286" s="57">
        <v>0</v>
      </c>
      <c r="H286" s="57">
        <v>11.28</v>
      </c>
      <c r="I286" s="57">
        <v>11.28</v>
      </c>
      <c r="J286" s="57">
        <v>0</v>
      </c>
      <c r="K286" s="57">
        <v>56.4</v>
      </c>
      <c r="L286" s="57">
        <f t="shared" si="4"/>
        <v>921.7</v>
      </c>
    </row>
    <row r="287" spans="1:12" ht="26.4" x14ac:dyDescent="0.3">
      <c r="A287" s="55" t="s">
        <v>868</v>
      </c>
      <c r="B287" s="54" t="s">
        <v>68</v>
      </c>
      <c r="C287" s="54" t="s">
        <v>869</v>
      </c>
      <c r="D287" s="56" t="s">
        <v>94</v>
      </c>
      <c r="E287" s="55">
        <v>5</v>
      </c>
      <c r="F287" s="57">
        <v>39.21</v>
      </c>
      <c r="G287" s="57">
        <v>0</v>
      </c>
      <c r="H287" s="57">
        <v>41.78</v>
      </c>
      <c r="I287" s="57">
        <v>41.78</v>
      </c>
      <c r="J287" s="57">
        <v>0</v>
      </c>
      <c r="K287" s="57">
        <v>626.70000000000005</v>
      </c>
      <c r="L287" s="57">
        <f t="shared" si="4"/>
        <v>196.05</v>
      </c>
    </row>
    <row r="288" spans="1:12" ht="26.4" x14ac:dyDescent="0.3">
      <c r="A288" s="55" t="s">
        <v>870</v>
      </c>
      <c r="B288" s="54" t="s">
        <v>68</v>
      </c>
      <c r="C288" s="54" t="s">
        <v>871</v>
      </c>
      <c r="D288" s="56" t="s">
        <v>94</v>
      </c>
      <c r="E288" s="55">
        <v>5</v>
      </c>
      <c r="F288" s="57">
        <v>62.25</v>
      </c>
      <c r="G288" s="57">
        <v>0</v>
      </c>
      <c r="H288" s="57">
        <v>71.53</v>
      </c>
      <c r="I288" s="57">
        <v>71.53</v>
      </c>
      <c r="J288" s="57">
        <v>0</v>
      </c>
      <c r="K288" s="57">
        <v>715.3</v>
      </c>
      <c r="L288" s="57">
        <f t="shared" si="4"/>
        <v>311.25</v>
      </c>
    </row>
    <row r="289" spans="1:12" ht="26.4" x14ac:dyDescent="0.3">
      <c r="A289" s="55" t="s">
        <v>874</v>
      </c>
      <c r="B289" s="54" t="s">
        <v>68</v>
      </c>
      <c r="C289" s="54" t="s">
        <v>875</v>
      </c>
      <c r="D289" s="56" t="s">
        <v>94</v>
      </c>
      <c r="E289" s="55">
        <v>20</v>
      </c>
      <c r="F289" s="57">
        <v>126.9</v>
      </c>
      <c r="G289" s="57">
        <v>0</v>
      </c>
      <c r="H289" s="57">
        <v>76.38</v>
      </c>
      <c r="I289" s="57">
        <v>76.38</v>
      </c>
      <c r="J289" s="57">
        <v>0</v>
      </c>
      <c r="K289" s="57">
        <v>763.8</v>
      </c>
      <c r="L289" s="57">
        <f t="shared" si="4"/>
        <v>2538</v>
      </c>
    </row>
    <row r="290" spans="1:12" ht="26.4" x14ac:dyDescent="0.3">
      <c r="A290" s="55" t="s">
        <v>872</v>
      </c>
      <c r="B290" s="54" t="s">
        <v>68</v>
      </c>
      <c r="C290" s="54" t="s">
        <v>873</v>
      </c>
      <c r="D290" s="56" t="s">
        <v>94</v>
      </c>
      <c r="E290" s="55">
        <v>20</v>
      </c>
      <c r="F290" s="57">
        <v>73.75</v>
      </c>
      <c r="G290" s="57">
        <v>0</v>
      </c>
      <c r="H290" s="57">
        <v>76.38</v>
      </c>
      <c r="I290" s="57">
        <v>76.38</v>
      </c>
      <c r="J290" s="57">
        <v>0</v>
      </c>
      <c r="K290" s="57">
        <v>763.8</v>
      </c>
      <c r="L290" s="57">
        <f t="shared" si="4"/>
        <v>1475</v>
      </c>
    </row>
    <row r="291" spans="1:12" ht="26.4" x14ac:dyDescent="0.3">
      <c r="A291" s="55" t="s">
        <v>876</v>
      </c>
      <c r="B291" s="54" t="s">
        <v>68</v>
      </c>
      <c r="C291" s="54" t="s">
        <v>877</v>
      </c>
      <c r="D291" s="56" t="s">
        <v>94</v>
      </c>
      <c r="E291" s="55">
        <v>24</v>
      </c>
      <c r="F291" s="57">
        <v>100.52</v>
      </c>
      <c r="G291" s="57">
        <v>0</v>
      </c>
      <c r="H291" s="57">
        <v>1.99</v>
      </c>
      <c r="I291" s="57">
        <v>1.99</v>
      </c>
      <c r="J291" s="57">
        <v>0</v>
      </c>
      <c r="K291" s="57">
        <v>1.99</v>
      </c>
      <c r="L291" s="57">
        <f t="shared" si="4"/>
        <v>2412.48</v>
      </c>
    </row>
    <row r="292" spans="1:12" ht="26.4" x14ac:dyDescent="0.3">
      <c r="A292" s="55" t="s">
        <v>878</v>
      </c>
      <c r="B292" s="54" t="s">
        <v>68</v>
      </c>
      <c r="C292" s="54" t="s">
        <v>879</v>
      </c>
      <c r="D292" s="56" t="s">
        <v>94</v>
      </c>
      <c r="E292" s="55">
        <v>10</v>
      </c>
      <c r="F292" s="57">
        <v>176.76</v>
      </c>
      <c r="G292" s="57">
        <v>0</v>
      </c>
      <c r="H292" s="57">
        <v>0.87</v>
      </c>
      <c r="I292" s="57">
        <v>0.87</v>
      </c>
      <c r="J292" s="57">
        <v>0</v>
      </c>
      <c r="K292" s="57">
        <v>10.44</v>
      </c>
      <c r="L292" s="57">
        <f t="shared" si="4"/>
        <v>1767.6</v>
      </c>
    </row>
    <row r="293" spans="1:12" ht="26.4" x14ac:dyDescent="0.3">
      <c r="A293" s="55" t="s">
        <v>880</v>
      </c>
      <c r="B293" s="54" t="s">
        <v>68</v>
      </c>
      <c r="C293" s="54" t="s">
        <v>881</v>
      </c>
      <c r="D293" s="56" t="s">
        <v>94</v>
      </c>
      <c r="E293" s="55">
        <v>10</v>
      </c>
      <c r="F293" s="57">
        <v>366.58</v>
      </c>
      <c r="G293" s="57">
        <v>0</v>
      </c>
      <c r="H293" s="57">
        <v>2.13</v>
      </c>
      <c r="I293" s="57">
        <v>2.13</v>
      </c>
      <c r="J293" s="57">
        <v>0</v>
      </c>
      <c r="K293" s="57">
        <v>51.12</v>
      </c>
      <c r="L293" s="57">
        <f t="shared" si="4"/>
        <v>3665.7999999999997</v>
      </c>
    </row>
    <row r="294" spans="1:12" ht="26.4" x14ac:dyDescent="0.3">
      <c r="A294" s="55" t="s">
        <v>882</v>
      </c>
      <c r="B294" s="54" t="s">
        <v>68</v>
      </c>
      <c r="C294" s="54" t="s">
        <v>883</v>
      </c>
      <c r="D294" s="56" t="s">
        <v>94</v>
      </c>
      <c r="E294" s="55">
        <v>10</v>
      </c>
      <c r="F294" s="57">
        <v>443.8</v>
      </c>
      <c r="G294" s="57">
        <v>0</v>
      </c>
      <c r="H294" s="57">
        <v>4.53</v>
      </c>
      <c r="I294" s="57">
        <v>4.53</v>
      </c>
      <c r="J294" s="57">
        <v>0</v>
      </c>
      <c r="K294" s="57">
        <v>67.95</v>
      </c>
      <c r="L294" s="57">
        <f t="shared" si="4"/>
        <v>4438</v>
      </c>
    </row>
    <row r="295" spans="1:12" ht="26.4" x14ac:dyDescent="0.3">
      <c r="A295" s="55" t="s">
        <v>884</v>
      </c>
      <c r="B295" s="54" t="s">
        <v>68</v>
      </c>
      <c r="C295" s="54" t="s">
        <v>885</v>
      </c>
      <c r="D295" s="56" t="s">
        <v>94</v>
      </c>
      <c r="E295" s="55">
        <v>10</v>
      </c>
      <c r="F295" s="57">
        <v>924.73</v>
      </c>
      <c r="G295" s="57">
        <v>0</v>
      </c>
      <c r="H295" s="57">
        <v>4.6399999999999997</v>
      </c>
      <c r="I295" s="57">
        <v>4.6399999999999997</v>
      </c>
      <c r="J295" s="57">
        <v>0</v>
      </c>
      <c r="K295" s="57">
        <v>23.2</v>
      </c>
      <c r="L295" s="57">
        <f t="shared" si="4"/>
        <v>9247.2999999999993</v>
      </c>
    </row>
    <row r="296" spans="1:12" ht="52.8" x14ac:dyDescent="0.3">
      <c r="A296" s="55" t="s">
        <v>886</v>
      </c>
      <c r="B296" s="54" t="s">
        <v>68</v>
      </c>
      <c r="C296" s="54" t="s">
        <v>887</v>
      </c>
      <c r="D296" s="56" t="s">
        <v>94</v>
      </c>
      <c r="E296" s="55">
        <v>20</v>
      </c>
      <c r="F296" s="57">
        <v>180</v>
      </c>
      <c r="G296" s="57">
        <v>0</v>
      </c>
      <c r="H296" s="57">
        <v>20.79</v>
      </c>
      <c r="I296" s="57">
        <v>20.79</v>
      </c>
      <c r="J296" s="57">
        <v>0</v>
      </c>
      <c r="K296" s="57">
        <v>436.59</v>
      </c>
      <c r="L296" s="57">
        <f t="shared" si="4"/>
        <v>3600</v>
      </c>
    </row>
    <row r="297" spans="1:12" ht="26.4" x14ac:dyDescent="0.3">
      <c r="A297" s="55" t="s">
        <v>888</v>
      </c>
      <c r="B297" s="54" t="s">
        <v>68</v>
      </c>
      <c r="C297" s="54" t="s">
        <v>889</v>
      </c>
      <c r="D297" s="56" t="s">
        <v>94</v>
      </c>
      <c r="E297" s="55">
        <v>3</v>
      </c>
      <c r="F297" s="57">
        <v>104.01</v>
      </c>
      <c r="G297" s="57">
        <v>0</v>
      </c>
      <c r="H297" s="57">
        <v>37</v>
      </c>
      <c r="I297" s="57">
        <v>37</v>
      </c>
      <c r="J297" s="57">
        <v>0</v>
      </c>
      <c r="K297" s="57">
        <v>74</v>
      </c>
      <c r="L297" s="57">
        <f t="shared" si="4"/>
        <v>312.03000000000003</v>
      </c>
    </row>
    <row r="298" spans="1:12" ht="26.4" x14ac:dyDescent="0.3">
      <c r="A298" s="55" t="s">
        <v>890</v>
      </c>
      <c r="B298" s="54" t="s">
        <v>68</v>
      </c>
      <c r="C298" s="54" t="s">
        <v>891</v>
      </c>
      <c r="D298" s="56" t="s">
        <v>94</v>
      </c>
      <c r="E298" s="55">
        <v>3</v>
      </c>
      <c r="F298" s="57">
        <v>23.08</v>
      </c>
      <c r="G298" s="57">
        <v>0</v>
      </c>
      <c r="H298" s="57">
        <v>6.2</v>
      </c>
      <c r="I298" s="57">
        <v>6.2</v>
      </c>
      <c r="J298" s="57">
        <v>0</v>
      </c>
      <c r="K298" s="57">
        <v>310</v>
      </c>
      <c r="L298" s="57">
        <f t="shared" si="4"/>
        <v>69.239999999999995</v>
      </c>
    </row>
    <row r="299" spans="1:12" ht="39.6" x14ac:dyDescent="0.3">
      <c r="A299" s="55" t="s">
        <v>892</v>
      </c>
      <c r="B299" s="54" t="s">
        <v>68</v>
      </c>
      <c r="C299" s="54" t="s">
        <v>893</v>
      </c>
      <c r="D299" s="56" t="s">
        <v>94</v>
      </c>
      <c r="E299" s="55">
        <v>16</v>
      </c>
      <c r="F299" s="57">
        <v>174.73</v>
      </c>
      <c r="G299" s="57">
        <v>0</v>
      </c>
      <c r="H299" s="57">
        <v>20.13</v>
      </c>
      <c r="I299" s="57">
        <v>20.13</v>
      </c>
      <c r="J299" s="57">
        <v>0</v>
      </c>
      <c r="K299" s="57">
        <v>301.95</v>
      </c>
      <c r="L299" s="57">
        <f t="shared" si="4"/>
        <v>2795.68</v>
      </c>
    </row>
    <row r="300" spans="1:12" ht="39.6" x14ac:dyDescent="0.3">
      <c r="A300" s="55" t="s">
        <v>894</v>
      </c>
      <c r="B300" s="54" t="s">
        <v>68</v>
      </c>
      <c r="C300" s="54" t="s">
        <v>895</v>
      </c>
      <c r="D300" s="56" t="s">
        <v>94</v>
      </c>
      <c r="E300" s="55">
        <v>33</v>
      </c>
      <c r="F300" s="57">
        <v>57.7</v>
      </c>
      <c r="G300" s="57">
        <v>0</v>
      </c>
      <c r="H300" s="57">
        <v>335</v>
      </c>
      <c r="I300" s="57">
        <v>335</v>
      </c>
      <c r="J300" s="57">
        <v>0</v>
      </c>
      <c r="K300" s="57">
        <v>61640</v>
      </c>
      <c r="L300" s="57">
        <f t="shared" si="4"/>
        <v>1904.1000000000001</v>
      </c>
    </row>
    <row r="301" spans="1:12" ht="26.4" x14ac:dyDescent="0.3">
      <c r="A301" s="55" t="s">
        <v>896</v>
      </c>
      <c r="B301" s="54" t="s">
        <v>68</v>
      </c>
      <c r="C301" s="54" t="s">
        <v>897</v>
      </c>
      <c r="D301" s="56" t="s">
        <v>300</v>
      </c>
      <c r="E301" s="55">
        <v>85</v>
      </c>
      <c r="F301" s="57">
        <v>23.78</v>
      </c>
      <c r="G301" s="57">
        <v>0</v>
      </c>
      <c r="H301" s="57">
        <v>412.94</v>
      </c>
      <c r="I301" s="57">
        <v>412.94</v>
      </c>
      <c r="J301" s="57">
        <v>0</v>
      </c>
      <c r="K301" s="57">
        <v>412.94</v>
      </c>
      <c r="L301" s="57">
        <f t="shared" si="4"/>
        <v>2021.3000000000002</v>
      </c>
    </row>
    <row r="302" spans="1:12" ht="26.4" x14ac:dyDescent="0.3">
      <c r="A302" s="55" t="s">
        <v>898</v>
      </c>
      <c r="B302" s="54" t="s">
        <v>68</v>
      </c>
      <c r="C302" s="54" t="s">
        <v>899</v>
      </c>
      <c r="D302" s="56" t="s">
        <v>94</v>
      </c>
      <c r="E302" s="55">
        <v>2</v>
      </c>
      <c r="F302" s="57">
        <v>41.2</v>
      </c>
      <c r="G302" s="57">
        <v>0</v>
      </c>
      <c r="H302" s="57">
        <v>665.02</v>
      </c>
      <c r="I302" s="57">
        <v>665.02</v>
      </c>
      <c r="J302" s="57">
        <v>0</v>
      </c>
      <c r="K302" s="57">
        <v>665.02</v>
      </c>
      <c r="L302" s="57">
        <f t="shared" si="4"/>
        <v>82.4</v>
      </c>
    </row>
    <row r="303" spans="1:12" x14ac:dyDescent="0.3">
      <c r="A303" s="55" t="s">
        <v>900</v>
      </c>
      <c r="B303" s="54" t="s">
        <v>68</v>
      </c>
      <c r="C303" s="54" t="s">
        <v>901</v>
      </c>
      <c r="D303" s="56" t="s">
        <v>243</v>
      </c>
      <c r="E303" s="55">
        <v>2</v>
      </c>
      <c r="F303" s="57">
        <v>41.16</v>
      </c>
      <c r="G303" s="57">
        <v>0</v>
      </c>
      <c r="H303" s="57">
        <v>26.81</v>
      </c>
      <c r="I303" s="57">
        <v>26.81</v>
      </c>
      <c r="J303" s="57">
        <v>0</v>
      </c>
      <c r="K303" s="57">
        <v>53.62</v>
      </c>
      <c r="L303" s="57">
        <f t="shared" si="4"/>
        <v>82.32</v>
      </c>
    </row>
    <row r="304" spans="1:12" ht="26.4" x14ac:dyDescent="0.3">
      <c r="A304" s="55" t="s">
        <v>902</v>
      </c>
      <c r="B304" s="54" t="s">
        <v>68</v>
      </c>
      <c r="C304" s="54" t="s">
        <v>903</v>
      </c>
      <c r="D304" s="56" t="s">
        <v>904</v>
      </c>
      <c r="E304" s="55">
        <v>138</v>
      </c>
      <c r="F304" s="57">
        <v>36.78</v>
      </c>
      <c r="G304" s="57">
        <v>0</v>
      </c>
      <c r="H304" s="57">
        <v>114.55</v>
      </c>
      <c r="I304" s="57">
        <v>114.55</v>
      </c>
      <c r="J304" s="57">
        <v>0</v>
      </c>
      <c r="K304" s="57">
        <v>229.1</v>
      </c>
      <c r="L304" s="57">
        <f t="shared" si="4"/>
        <v>5075.6400000000003</v>
      </c>
    </row>
    <row r="305" spans="1:12" ht="39.6" x14ac:dyDescent="0.3">
      <c r="A305" s="55" t="s">
        <v>905</v>
      </c>
      <c r="B305" s="54" t="s">
        <v>68</v>
      </c>
      <c r="C305" s="54" t="s">
        <v>906</v>
      </c>
      <c r="D305" s="56" t="s">
        <v>94</v>
      </c>
      <c r="E305" s="55">
        <v>15</v>
      </c>
      <c r="F305" s="57">
        <v>35.49</v>
      </c>
      <c r="G305" s="57">
        <v>0</v>
      </c>
      <c r="H305" s="57">
        <v>53.22</v>
      </c>
      <c r="I305" s="57">
        <v>53.22</v>
      </c>
      <c r="J305" s="57">
        <v>0</v>
      </c>
      <c r="K305" s="57">
        <v>2661</v>
      </c>
      <c r="L305" s="57">
        <f t="shared" si="4"/>
        <v>532.35</v>
      </c>
    </row>
    <row r="306" spans="1:12" ht="39.6" x14ac:dyDescent="0.3">
      <c r="A306" s="55" t="s">
        <v>907</v>
      </c>
      <c r="B306" s="54" t="s">
        <v>68</v>
      </c>
      <c r="C306" s="54" t="s">
        <v>908</v>
      </c>
      <c r="D306" s="56" t="s">
        <v>94</v>
      </c>
      <c r="E306" s="55">
        <v>8</v>
      </c>
      <c r="F306" s="57">
        <v>8.9</v>
      </c>
      <c r="G306" s="57">
        <v>0</v>
      </c>
      <c r="H306" s="57">
        <v>65.349999999999994</v>
      </c>
      <c r="I306" s="57">
        <v>65.349999999999994</v>
      </c>
      <c r="J306" s="57">
        <v>0</v>
      </c>
      <c r="K306" s="57">
        <v>1787.32</v>
      </c>
      <c r="L306" s="57">
        <f t="shared" si="4"/>
        <v>71.2</v>
      </c>
    </row>
    <row r="307" spans="1:12" ht="26.4" x14ac:dyDescent="0.3">
      <c r="A307" s="55" t="s">
        <v>909</v>
      </c>
      <c r="B307" s="54" t="s">
        <v>68</v>
      </c>
      <c r="C307" s="54" t="s">
        <v>910</v>
      </c>
      <c r="D307" s="56" t="s">
        <v>94</v>
      </c>
      <c r="E307" s="55">
        <v>35</v>
      </c>
      <c r="F307" s="57">
        <v>11.9</v>
      </c>
      <c r="G307" s="57">
        <v>0</v>
      </c>
      <c r="H307" s="57">
        <v>95.09</v>
      </c>
      <c r="I307" s="57">
        <v>95.09</v>
      </c>
      <c r="J307" s="57">
        <v>0</v>
      </c>
      <c r="K307" s="57">
        <v>3328.15</v>
      </c>
      <c r="L307" s="57">
        <f t="shared" si="4"/>
        <v>416.5</v>
      </c>
    </row>
    <row r="308" spans="1:12" x14ac:dyDescent="0.3">
      <c r="A308" s="55" t="s">
        <v>911</v>
      </c>
      <c r="B308" s="54" t="s">
        <v>68</v>
      </c>
      <c r="C308" s="54" t="s">
        <v>912</v>
      </c>
      <c r="D308" s="56" t="s">
        <v>243</v>
      </c>
      <c r="E308" s="55">
        <v>5</v>
      </c>
      <c r="F308" s="57">
        <v>20</v>
      </c>
      <c r="G308" s="57">
        <v>0</v>
      </c>
      <c r="H308" s="57">
        <v>51.44</v>
      </c>
      <c r="I308" s="57">
        <v>51.44</v>
      </c>
      <c r="J308" s="57">
        <v>0</v>
      </c>
      <c r="K308" s="57">
        <v>6275.68</v>
      </c>
      <c r="L308" s="57">
        <f t="shared" si="4"/>
        <v>100</v>
      </c>
    </row>
    <row r="309" spans="1:12" ht="39.6" x14ac:dyDescent="0.3">
      <c r="A309" s="55" t="s">
        <v>913</v>
      </c>
      <c r="B309" s="54" t="s">
        <v>68</v>
      </c>
      <c r="C309" s="54" t="s">
        <v>914</v>
      </c>
      <c r="D309" s="56" t="s">
        <v>300</v>
      </c>
      <c r="E309" s="55">
        <v>12</v>
      </c>
      <c r="F309" s="57">
        <v>70.180000000000007</v>
      </c>
      <c r="G309" s="57">
        <v>0</v>
      </c>
      <c r="H309" s="57">
        <v>4.0199999999999996</v>
      </c>
      <c r="I309" s="57">
        <v>4.0199999999999996</v>
      </c>
      <c r="J309" s="57">
        <v>0</v>
      </c>
      <c r="K309" s="57">
        <v>321.60000000000002</v>
      </c>
      <c r="L309" s="57">
        <f t="shared" si="4"/>
        <v>842.16000000000008</v>
      </c>
    </row>
    <row r="310" spans="1:12" ht="26.4" x14ac:dyDescent="0.3">
      <c r="A310" s="55" t="s">
        <v>915</v>
      </c>
      <c r="B310" s="54" t="s">
        <v>68</v>
      </c>
      <c r="C310" s="54" t="s">
        <v>916</v>
      </c>
      <c r="D310" s="56" t="s">
        <v>94</v>
      </c>
      <c r="E310" s="55">
        <v>5</v>
      </c>
      <c r="F310" s="57">
        <v>87.17</v>
      </c>
      <c r="G310" s="57">
        <v>0</v>
      </c>
      <c r="H310" s="57">
        <v>16.2</v>
      </c>
      <c r="I310" s="57">
        <v>16.2</v>
      </c>
      <c r="J310" s="57">
        <v>0</v>
      </c>
      <c r="K310" s="57">
        <v>32.4</v>
      </c>
      <c r="L310" s="57">
        <f t="shared" si="4"/>
        <v>435.85</v>
      </c>
    </row>
    <row r="311" spans="1:12" ht="26.4" x14ac:dyDescent="0.3">
      <c r="A311" s="55" t="s">
        <v>917</v>
      </c>
      <c r="B311" s="54" t="s">
        <v>68</v>
      </c>
      <c r="C311" s="54" t="s">
        <v>918</v>
      </c>
      <c r="D311" s="56" t="s">
        <v>94</v>
      </c>
      <c r="E311" s="55">
        <v>5</v>
      </c>
      <c r="F311" s="57">
        <v>3.68</v>
      </c>
      <c r="G311" s="57">
        <v>0</v>
      </c>
      <c r="H311" s="57">
        <v>3.39</v>
      </c>
      <c r="I311" s="57">
        <v>3.39</v>
      </c>
      <c r="J311" s="57">
        <v>0</v>
      </c>
      <c r="K311" s="57">
        <v>50.85</v>
      </c>
      <c r="L311" s="57">
        <f t="shared" si="4"/>
        <v>18.400000000000002</v>
      </c>
    </row>
    <row r="312" spans="1:12" ht="39.6" x14ac:dyDescent="0.3">
      <c r="A312" s="55" t="s">
        <v>919</v>
      </c>
      <c r="B312" s="54" t="s">
        <v>68</v>
      </c>
      <c r="C312" s="54" t="s">
        <v>920</v>
      </c>
      <c r="D312" s="56" t="s">
        <v>94</v>
      </c>
      <c r="E312" s="55">
        <v>600</v>
      </c>
      <c r="F312" s="57">
        <v>35</v>
      </c>
      <c r="G312" s="57">
        <v>0</v>
      </c>
      <c r="H312" s="57">
        <v>3000</v>
      </c>
      <c r="I312" s="57">
        <v>3000</v>
      </c>
      <c r="J312" s="57">
        <v>0</v>
      </c>
      <c r="K312" s="57">
        <v>3000</v>
      </c>
      <c r="L312" s="57">
        <f t="shared" si="4"/>
        <v>21000</v>
      </c>
    </row>
    <row r="313" spans="1:12" ht="39.6" x14ac:dyDescent="0.3">
      <c r="A313" s="55" t="s">
        <v>922</v>
      </c>
      <c r="B313" s="54" t="s">
        <v>68</v>
      </c>
      <c r="C313" s="54" t="s">
        <v>1141</v>
      </c>
      <c r="D313" s="56" t="s">
        <v>300</v>
      </c>
      <c r="E313" s="55">
        <v>2</v>
      </c>
      <c r="F313" s="57">
        <v>30.81</v>
      </c>
      <c r="G313" s="57">
        <v>0</v>
      </c>
      <c r="H313" s="57">
        <v>225.11</v>
      </c>
      <c r="I313" s="57">
        <v>225.11</v>
      </c>
      <c r="J313" s="57">
        <v>0</v>
      </c>
      <c r="K313" s="57">
        <v>2025.99</v>
      </c>
      <c r="L313" s="57">
        <f t="shared" si="4"/>
        <v>61.62</v>
      </c>
    </row>
    <row r="314" spans="1:12" ht="39.6" x14ac:dyDescent="0.3">
      <c r="A314" s="55" t="s">
        <v>923</v>
      </c>
      <c r="B314" s="54" t="s">
        <v>68</v>
      </c>
      <c r="C314" s="54" t="s">
        <v>1142</v>
      </c>
      <c r="D314" s="56" t="s">
        <v>94</v>
      </c>
      <c r="E314" s="55">
        <v>2</v>
      </c>
      <c r="F314" s="57">
        <v>329.23</v>
      </c>
      <c r="G314" s="57">
        <v>0</v>
      </c>
      <c r="H314" s="57">
        <v>173.75</v>
      </c>
      <c r="I314" s="57">
        <v>173.75</v>
      </c>
      <c r="J314" s="57">
        <v>0</v>
      </c>
      <c r="K314" s="57">
        <v>2606.25</v>
      </c>
      <c r="L314" s="57">
        <f t="shared" si="4"/>
        <v>658.46</v>
      </c>
    </row>
    <row r="315" spans="1:12" ht="52.8" x14ac:dyDescent="0.3">
      <c r="A315" s="55" t="s">
        <v>924</v>
      </c>
      <c r="B315" s="54" t="s">
        <v>68</v>
      </c>
      <c r="C315" s="54" t="s">
        <v>1143</v>
      </c>
      <c r="D315" s="56" t="s">
        <v>94</v>
      </c>
      <c r="E315" s="55">
        <v>3</v>
      </c>
      <c r="F315" s="57">
        <v>774.55</v>
      </c>
      <c r="G315" s="57">
        <v>0</v>
      </c>
      <c r="H315" s="57">
        <v>720</v>
      </c>
      <c r="I315" s="57">
        <v>720</v>
      </c>
      <c r="J315" s="57">
        <v>0</v>
      </c>
      <c r="K315" s="57">
        <v>1440</v>
      </c>
      <c r="L315" s="57">
        <f t="shared" si="4"/>
        <v>2323.6499999999996</v>
      </c>
    </row>
    <row r="316" spans="1:12" ht="26.4" x14ac:dyDescent="0.3">
      <c r="A316" s="55" t="s">
        <v>925</v>
      </c>
      <c r="B316" s="54" t="s">
        <v>68</v>
      </c>
      <c r="C316" s="54" t="s">
        <v>926</v>
      </c>
      <c r="D316" s="56" t="s">
        <v>94</v>
      </c>
      <c r="E316" s="55">
        <v>5</v>
      </c>
      <c r="F316" s="57">
        <v>47.17</v>
      </c>
      <c r="G316" s="57">
        <v>0</v>
      </c>
      <c r="H316" s="57">
        <v>1029.71</v>
      </c>
      <c r="I316" s="57">
        <v>1029.71</v>
      </c>
      <c r="J316" s="57">
        <v>0</v>
      </c>
      <c r="K316" s="57">
        <v>4118.84</v>
      </c>
      <c r="L316" s="57">
        <f t="shared" si="4"/>
        <v>235.85000000000002</v>
      </c>
    </row>
    <row r="317" spans="1:12" ht="26.4" x14ac:dyDescent="0.3">
      <c r="A317" s="55" t="s">
        <v>927</v>
      </c>
      <c r="B317" s="54" t="s">
        <v>68</v>
      </c>
      <c r="C317" s="54" t="s">
        <v>928</v>
      </c>
      <c r="D317" s="56" t="s">
        <v>300</v>
      </c>
      <c r="E317" s="55">
        <v>300</v>
      </c>
      <c r="F317" s="57">
        <v>0.65</v>
      </c>
      <c r="G317" s="57">
        <v>0</v>
      </c>
      <c r="H317" s="57">
        <v>2900</v>
      </c>
      <c r="I317" s="57">
        <v>2900</v>
      </c>
      <c r="J317" s="57">
        <v>0</v>
      </c>
      <c r="K317" s="57">
        <v>2900</v>
      </c>
      <c r="L317" s="57">
        <f t="shared" si="4"/>
        <v>195</v>
      </c>
    </row>
    <row r="318" spans="1:12" x14ac:dyDescent="0.3">
      <c r="A318" s="55" t="s">
        <v>929</v>
      </c>
      <c r="B318" s="54" t="s">
        <v>68</v>
      </c>
      <c r="C318" s="54" t="s">
        <v>930</v>
      </c>
      <c r="D318" s="56" t="s">
        <v>94</v>
      </c>
      <c r="E318" s="55">
        <v>20</v>
      </c>
      <c r="F318" s="57">
        <v>140.62</v>
      </c>
      <c r="G318" s="57">
        <v>0</v>
      </c>
      <c r="H318" s="57">
        <v>2240</v>
      </c>
      <c r="I318" s="57">
        <v>2240</v>
      </c>
      <c r="J318" s="57">
        <v>0</v>
      </c>
      <c r="K318" s="57">
        <v>2240</v>
      </c>
      <c r="L318" s="57">
        <f t="shared" si="4"/>
        <v>2812.4</v>
      </c>
    </row>
    <row r="319" spans="1:12" x14ac:dyDescent="0.3">
      <c r="A319" s="55" t="s">
        <v>931</v>
      </c>
      <c r="B319" s="54" t="s">
        <v>68</v>
      </c>
      <c r="C319" s="54" t="s">
        <v>932</v>
      </c>
      <c r="D319" s="56" t="s">
        <v>94</v>
      </c>
      <c r="E319" s="55">
        <v>20</v>
      </c>
      <c r="F319" s="57">
        <v>74.06</v>
      </c>
      <c r="G319" s="57">
        <v>0</v>
      </c>
      <c r="H319" s="57">
        <v>1050</v>
      </c>
      <c r="I319" s="57">
        <v>1050</v>
      </c>
      <c r="J319" s="57">
        <v>0</v>
      </c>
      <c r="K319" s="57">
        <v>1050</v>
      </c>
      <c r="L319" s="57">
        <f t="shared" si="4"/>
        <v>1481.2</v>
      </c>
    </row>
    <row r="320" spans="1:12" x14ac:dyDescent="0.3">
      <c r="A320" s="55" t="s">
        <v>933</v>
      </c>
      <c r="B320" s="54" t="s">
        <v>68</v>
      </c>
      <c r="C320" s="54" t="s">
        <v>934</v>
      </c>
      <c r="D320" s="56" t="s">
        <v>94</v>
      </c>
      <c r="E320" s="55">
        <v>10</v>
      </c>
      <c r="F320" s="57">
        <v>188.34</v>
      </c>
      <c r="G320" s="57">
        <v>0</v>
      </c>
      <c r="H320" s="57">
        <v>5.09</v>
      </c>
      <c r="I320" s="57">
        <v>5.09</v>
      </c>
      <c r="J320" s="57">
        <v>0</v>
      </c>
      <c r="K320" s="57">
        <v>69297.55</v>
      </c>
      <c r="L320" s="57">
        <f t="shared" si="4"/>
        <v>1883.4</v>
      </c>
    </row>
    <row r="321" spans="1:12" ht="26.4" x14ac:dyDescent="0.3">
      <c r="A321" s="55" t="s">
        <v>935</v>
      </c>
      <c r="B321" s="54" t="s">
        <v>68</v>
      </c>
      <c r="C321" s="54" t="s">
        <v>936</v>
      </c>
      <c r="D321" s="56" t="s">
        <v>94</v>
      </c>
      <c r="E321" s="55">
        <v>12</v>
      </c>
      <c r="F321" s="57">
        <v>1.29</v>
      </c>
      <c r="G321" s="57">
        <v>0</v>
      </c>
      <c r="H321" s="57">
        <v>605.99</v>
      </c>
      <c r="I321" s="57">
        <v>605.99</v>
      </c>
      <c r="J321" s="57">
        <v>0</v>
      </c>
      <c r="K321" s="57">
        <v>2423.96</v>
      </c>
      <c r="L321" s="57">
        <f t="shared" si="4"/>
        <v>15.48</v>
      </c>
    </row>
    <row r="322" spans="1:12" ht="26.4" x14ac:dyDescent="0.3">
      <c r="A322" s="55" t="s">
        <v>937</v>
      </c>
      <c r="B322" s="54" t="s">
        <v>68</v>
      </c>
      <c r="C322" s="54" t="s">
        <v>938</v>
      </c>
      <c r="D322" s="56" t="s">
        <v>94</v>
      </c>
      <c r="E322" s="55">
        <v>13</v>
      </c>
      <c r="F322" s="57">
        <v>4.04</v>
      </c>
      <c r="G322" s="57">
        <v>0</v>
      </c>
      <c r="H322" s="57">
        <v>613.54999999999995</v>
      </c>
      <c r="I322" s="57">
        <v>613.54999999999995</v>
      </c>
      <c r="J322" s="57">
        <v>0</v>
      </c>
      <c r="K322" s="57">
        <v>613.54999999999995</v>
      </c>
      <c r="L322" s="57">
        <f t="shared" si="4"/>
        <v>52.52</v>
      </c>
    </row>
    <row r="323" spans="1:12" ht="26.4" x14ac:dyDescent="0.3">
      <c r="A323" s="55" t="s">
        <v>939</v>
      </c>
      <c r="B323" s="54" t="s">
        <v>68</v>
      </c>
      <c r="C323" s="54" t="s">
        <v>940</v>
      </c>
      <c r="D323" s="56" t="s">
        <v>94</v>
      </c>
      <c r="E323" s="55">
        <v>12</v>
      </c>
      <c r="F323" s="57">
        <v>61.53</v>
      </c>
      <c r="G323" s="57">
        <v>0</v>
      </c>
      <c r="H323" s="57">
        <v>3318.21</v>
      </c>
      <c r="I323" s="57">
        <v>3318.21</v>
      </c>
      <c r="J323" s="57">
        <v>0</v>
      </c>
      <c r="K323" s="57">
        <v>3318.21</v>
      </c>
      <c r="L323" s="57">
        <f t="shared" si="4"/>
        <v>738.36</v>
      </c>
    </row>
    <row r="324" spans="1:12" ht="39.6" x14ac:dyDescent="0.3">
      <c r="A324" s="55" t="s">
        <v>941</v>
      </c>
      <c r="B324" s="54" t="s">
        <v>68</v>
      </c>
      <c r="C324" s="54" t="s">
        <v>942</v>
      </c>
      <c r="D324" s="56" t="s">
        <v>313</v>
      </c>
      <c r="E324" s="55">
        <v>5</v>
      </c>
      <c r="F324" s="57">
        <v>92.54</v>
      </c>
      <c r="G324" s="57">
        <v>0</v>
      </c>
      <c r="H324" s="57">
        <v>5755</v>
      </c>
      <c r="I324" s="57">
        <v>5755</v>
      </c>
      <c r="J324" s="57">
        <v>0</v>
      </c>
      <c r="K324" s="57">
        <v>5755</v>
      </c>
      <c r="L324" s="57">
        <f t="shared" si="4"/>
        <v>462.70000000000005</v>
      </c>
    </row>
    <row r="325" spans="1:12" ht="39.6" x14ac:dyDescent="0.3">
      <c r="A325" s="55" t="s">
        <v>943</v>
      </c>
      <c r="B325" s="54" t="s">
        <v>68</v>
      </c>
      <c r="C325" s="54" t="s">
        <v>944</v>
      </c>
      <c r="D325" s="56" t="s">
        <v>313</v>
      </c>
      <c r="E325" s="55">
        <v>17.75</v>
      </c>
      <c r="F325" s="57">
        <v>41.25</v>
      </c>
      <c r="G325" s="57">
        <v>0</v>
      </c>
      <c r="H325" s="57">
        <v>9808</v>
      </c>
      <c r="I325" s="57">
        <v>9808</v>
      </c>
      <c r="J325" s="57">
        <v>0</v>
      </c>
      <c r="K325" s="57">
        <v>9808</v>
      </c>
      <c r="L325" s="57">
        <f t="shared" si="4"/>
        <v>732.1875</v>
      </c>
    </row>
    <row r="326" spans="1:12" ht="52.8" x14ac:dyDescent="0.3">
      <c r="A326" s="55" t="s">
        <v>945</v>
      </c>
      <c r="B326" s="54" t="s">
        <v>68</v>
      </c>
      <c r="C326" s="54" t="s">
        <v>946</v>
      </c>
      <c r="D326" s="56" t="s">
        <v>94</v>
      </c>
      <c r="E326" s="55">
        <v>5</v>
      </c>
      <c r="F326" s="57">
        <v>1.61</v>
      </c>
      <c r="G326" s="57">
        <v>0</v>
      </c>
      <c r="H326" s="57">
        <v>450</v>
      </c>
      <c r="I326" s="57">
        <v>450</v>
      </c>
      <c r="J326" s="57">
        <v>0</v>
      </c>
      <c r="K326" s="57">
        <v>9450</v>
      </c>
      <c r="L326" s="57">
        <f t="shared" si="4"/>
        <v>8.0500000000000007</v>
      </c>
    </row>
    <row r="327" spans="1:12" ht="26.4" x14ac:dyDescent="0.3">
      <c r="A327" s="55" t="s">
        <v>947</v>
      </c>
      <c r="B327" s="54" t="s">
        <v>68</v>
      </c>
      <c r="C327" s="54" t="s">
        <v>948</v>
      </c>
      <c r="D327" s="56" t="s">
        <v>94</v>
      </c>
      <c r="E327" s="55">
        <v>20</v>
      </c>
      <c r="F327" s="57">
        <v>114.5</v>
      </c>
      <c r="G327" s="57">
        <v>0</v>
      </c>
      <c r="H327" s="57">
        <v>364.81</v>
      </c>
      <c r="I327" s="57">
        <v>364.81</v>
      </c>
      <c r="J327" s="57">
        <v>0</v>
      </c>
      <c r="K327" s="57">
        <v>729.62</v>
      </c>
      <c r="L327" s="57">
        <f t="shared" ref="L327:L390" si="5">E327*F327</f>
        <v>2290</v>
      </c>
    </row>
    <row r="328" spans="1:12" ht="26.4" x14ac:dyDescent="0.3">
      <c r="A328" s="55" t="s">
        <v>949</v>
      </c>
      <c r="B328" s="54" t="s">
        <v>68</v>
      </c>
      <c r="C328" s="54" t="s">
        <v>950</v>
      </c>
      <c r="D328" s="56" t="s">
        <v>94</v>
      </c>
      <c r="E328" s="55">
        <v>35</v>
      </c>
      <c r="F328" s="57">
        <v>134.22</v>
      </c>
      <c r="G328" s="57">
        <v>0</v>
      </c>
      <c r="H328" s="57">
        <v>3300</v>
      </c>
      <c r="I328" s="57">
        <v>3300</v>
      </c>
      <c r="J328" s="57">
        <v>0</v>
      </c>
      <c r="K328" s="57">
        <v>3300</v>
      </c>
      <c r="L328" s="57">
        <f t="shared" si="5"/>
        <v>4697.7</v>
      </c>
    </row>
    <row r="329" spans="1:12" ht="92.4" x14ac:dyDescent="0.3">
      <c r="A329" s="55" t="s">
        <v>951</v>
      </c>
      <c r="B329" s="54" t="s">
        <v>68</v>
      </c>
      <c r="C329" s="54" t="s">
        <v>952</v>
      </c>
      <c r="D329" s="56" t="s">
        <v>313</v>
      </c>
      <c r="E329" s="55">
        <v>10</v>
      </c>
      <c r="F329" s="57">
        <v>165.72</v>
      </c>
      <c r="G329" s="57">
        <v>0</v>
      </c>
      <c r="H329" s="57">
        <v>6975.95</v>
      </c>
      <c r="I329" s="57">
        <v>6975.95</v>
      </c>
      <c r="J329" s="57">
        <v>0</v>
      </c>
      <c r="K329" s="57">
        <v>6975.95</v>
      </c>
      <c r="L329" s="57">
        <f t="shared" si="5"/>
        <v>1657.2</v>
      </c>
    </row>
    <row r="330" spans="1:12" ht="39.6" x14ac:dyDescent="0.3">
      <c r="A330" s="55" t="s">
        <v>953</v>
      </c>
      <c r="B330" s="54" t="s">
        <v>68</v>
      </c>
      <c r="C330" s="54" t="s">
        <v>954</v>
      </c>
      <c r="D330" s="56" t="s">
        <v>313</v>
      </c>
      <c r="E330" s="55">
        <v>40</v>
      </c>
      <c r="F330" s="57">
        <v>49.55</v>
      </c>
      <c r="G330" s="57">
        <v>0</v>
      </c>
      <c r="H330" s="57">
        <v>326.60000000000002</v>
      </c>
      <c r="I330" s="57">
        <v>326.60000000000002</v>
      </c>
      <c r="J330" s="57">
        <v>0</v>
      </c>
      <c r="K330" s="57">
        <v>6205.4</v>
      </c>
      <c r="L330" s="57">
        <f t="shared" si="5"/>
        <v>1982</v>
      </c>
    </row>
    <row r="331" spans="1:12" ht="39.6" x14ac:dyDescent="0.3">
      <c r="A331" s="55" t="s">
        <v>956</v>
      </c>
      <c r="B331" s="54" t="s">
        <v>68</v>
      </c>
      <c r="C331" s="54" t="s">
        <v>957</v>
      </c>
      <c r="D331" s="56" t="s">
        <v>94</v>
      </c>
      <c r="E331" s="55">
        <v>360</v>
      </c>
      <c r="F331" s="57">
        <v>1.35</v>
      </c>
      <c r="G331" s="57">
        <v>0</v>
      </c>
      <c r="H331" s="57">
        <v>404.67</v>
      </c>
      <c r="I331" s="57">
        <v>404.67</v>
      </c>
      <c r="J331" s="57">
        <v>0</v>
      </c>
      <c r="K331" s="57">
        <v>1214.01</v>
      </c>
      <c r="L331" s="57">
        <f t="shared" si="5"/>
        <v>486.00000000000006</v>
      </c>
    </row>
    <row r="332" spans="1:12" ht="26.4" x14ac:dyDescent="0.3">
      <c r="A332" s="55" t="s">
        <v>959</v>
      </c>
      <c r="B332" s="54" t="s">
        <v>68</v>
      </c>
      <c r="C332" s="54" t="s">
        <v>960</v>
      </c>
      <c r="D332" s="56" t="s">
        <v>94</v>
      </c>
      <c r="E332" s="55">
        <v>250</v>
      </c>
      <c r="F332" s="57">
        <v>0.6</v>
      </c>
      <c r="G332" s="57">
        <v>0</v>
      </c>
      <c r="H332" s="57">
        <v>269</v>
      </c>
      <c r="I332" s="57">
        <v>269</v>
      </c>
      <c r="J332" s="57">
        <v>0</v>
      </c>
      <c r="K332" s="57">
        <v>4035</v>
      </c>
      <c r="L332" s="57">
        <f t="shared" si="5"/>
        <v>150</v>
      </c>
    </row>
    <row r="333" spans="1:12" ht="39.6" x14ac:dyDescent="0.3">
      <c r="A333" s="55" t="s">
        <v>961</v>
      </c>
      <c r="B333" s="54" t="s">
        <v>68</v>
      </c>
      <c r="C333" s="54" t="s">
        <v>962</v>
      </c>
      <c r="D333" s="56" t="s">
        <v>246</v>
      </c>
      <c r="E333" s="55">
        <v>255</v>
      </c>
      <c r="F333" s="57">
        <v>21.03</v>
      </c>
      <c r="G333" s="57">
        <v>0</v>
      </c>
      <c r="H333" s="57">
        <v>4590.8500000000004</v>
      </c>
      <c r="I333" s="57">
        <v>4590.8500000000004</v>
      </c>
      <c r="J333" s="57">
        <v>0</v>
      </c>
      <c r="K333" s="57">
        <v>4590.8500000000004</v>
      </c>
      <c r="L333" s="57">
        <f t="shared" si="5"/>
        <v>5362.6500000000005</v>
      </c>
    </row>
    <row r="334" spans="1:12" x14ac:dyDescent="0.3">
      <c r="A334" s="55" t="s">
        <v>963</v>
      </c>
      <c r="B334" s="54" t="s">
        <v>68</v>
      </c>
      <c r="C334" s="54" t="s">
        <v>964</v>
      </c>
      <c r="D334" s="56" t="s">
        <v>246</v>
      </c>
      <c r="E334" s="55">
        <v>190</v>
      </c>
      <c r="F334" s="57">
        <v>28.94</v>
      </c>
      <c r="G334" s="57">
        <v>0</v>
      </c>
      <c r="H334" s="57">
        <v>37.880000000000003</v>
      </c>
      <c r="I334" s="57">
        <v>37.880000000000003</v>
      </c>
      <c r="J334" s="57">
        <v>0</v>
      </c>
      <c r="K334" s="57">
        <v>189.4</v>
      </c>
      <c r="L334" s="57">
        <f t="shared" si="5"/>
        <v>5498.6</v>
      </c>
    </row>
    <row r="335" spans="1:12" x14ac:dyDescent="0.3">
      <c r="A335" s="55" t="s">
        <v>965</v>
      </c>
      <c r="B335" s="54" t="s">
        <v>68</v>
      </c>
      <c r="C335" s="54" t="s">
        <v>966</v>
      </c>
      <c r="D335" s="56" t="s">
        <v>246</v>
      </c>
      <c r="E335" s="55">
        <v>572</v>
      </c>
      <c r="F335" s="57">
        <v>21.96</v>
      </c>
      <c r="G335" s="57">
        <v>0</v>
      </c>
      <c r="H335" s="57">
        <v>2.76</v>
      </c>
      <c r="I335" s="57">
        <v>2.76</v>
      </c>
      <c r="J335" s="57">
        <v>0</v>
      </c>
      <c r="K335" s="57">
        <v>41.4</v>
      </c>
      <c r="L335" s="57">
        <f t="shared" si="5"/>
        <v>12561.12</v>
      </c>
    </row>
    <row r="336" spans="1:12" x14ac:dyDescent="0.3">
      <c r="A336" s="55" t="s">
        <v>969</v>
      </c>
      <c r="B336" s="54" t="s">
        <v>68</v>
      </c>
      <c r="C336" s="54" t="s">
        <v>970</v>
      </c>
      <c r="D336" s="56" t="s">
        <v>246</v>
      </c>
      <c r="E336" s="55">
        <v>135</v>
      </c>
      <c r="F336" s="57">
        <v>41.91</v>
      </c>
      <c r="G336" s="57">
        <v>0</v>
      </c>
      <c r="H336" s="57">
        <v>11.71</v>
      </c>
      <c r="I336" s="57">
        <v>11.71</v>
      </c>
      <c r="J336" s="57">
        <v>0</v>
      </c>
      <c r="K336" s="57">
        <v>58.55</v>
      </c>
      <c r="L336" s="57">
        <f t="shared" si="5"/>
        <v>5657.8499999999995</v>
      </c>
    </row>
    <row r="337" spans="1:12" x14ac:dyDescent="0.3">
      <c r="A337" s="55" t="s">
        <v>967</v>
      </c>
      <c r="B337" s="54" t="s">
        <v>68</v>
      </c>
      <c r="C337" s="54" t="s">
        <v>968</v>
      </c>
      <c r="D337" s="56" t="s">
        <v>246</v>
      </c>
      <c r="E337" s="55">
        <v>50</v>
      </c>
      <c r="F337" s="57">
        <v>85.76</v>
      </c>
      <c r="G337" s="57">
        <v>0</v>
      </c>
      <c r="H337" s="57">
        <v>5.13</v>
      </c>
      <c r="I337" s="57">
        <v>5.13</v>
      </c>
      <c r="J337" s="57">
        <v>0</v>
      </c>
      <c r="K337" s="57">
        <v>30.78</v>
      </c>
      <c r="L337" s="57">
        <f t="shared" si="5"/>
        <v>4288</v>
      </c>
    </row>
    <row r="338" spans="1:12" x14ac:dyDescent="0.3">
      <c r="A338" s="55" t="s">
        <v>971</v>
      </c>
      <c r="B338" s="54" t="s">
        <v>68</v>
      </c>
      <c r="C338" s="54" t="s">
        <v>972</v>
      </c>
      <c r="D338" s="56" t="s">
        <v>246</v>
      </c>
      <c r="E338" s="55">
        <v>30.5</v>
      </c>
      <c r="F338" s="57">
        <v>42.94</v>
      </c>
      <c r="G338" s="57">
        <v>0</v>
      </c>
      <c r="H338" s="57">
        <v>0.3</v>
      </c>
      <c r="I338" s="57">
        <v>0.3</v>
      </c>
      <c r="J338" s="57">
        <v>0</v>
      </c>
      <c r="K338" s="57">
        <v>750</v>
      </c>
      <c r="L338" s="57">
        <f t="shared" si="5"/>
        <v>1309.6699999999998</v>
      </c>
    </row>
    <row r="339" spans="1:12" x14ac:dyDescent="0.3">
      <c r="A339" s="55" t="s">
        <v>973</v>
      </c>
      <c r="B339" s="54" t="s">
        <v>68</v>
      </c>
      <c r="C339" s="54" t="s">
        <v>974</v>
      </c>
      <c r="D339" s="56" t="s">
        <v>246</v>
      </c>
      <c r="E339" s="55">
        <v>70.5</v>
      </c>
      <c r="F339" s="57">
        <v>41.57</v>
      </c>
      <c r="G339" s="57">
        <v>0</v>
      </c>
      <c r="H339" s="57">
        <v>2.5</v>
      </c>
      <c r="I339" s="57">
        <v>2.5</v>
      </c>
      <c r="J339" s="57">
        <v>0</v>
      </c>
      <c r="K339" s="57">
        <v>1250</v>
      </c>
      <c r="L339" s="57">
        <f t="shared" si="5"/>
        <v>2930.6849999999999</v>
      </c>
    </row>
    <row r="340" spans="1:12" ht="26.4" x14ac:dyDescent="0.3">
      <c r="A340" s="55" t="s">
        <v>975</v>
      </c>
      <c r="B340" s="54" t="s">
        <v>68</v>
      </c>
      <c r="C340" s="54" t="s">
        <v>976</v>
      </c>
      <c r="D340" s="56" t="s">
        <v>246</v>
      </c>
      <c r="E340" s="55">
        <v>15.35</v>
      </c>
      <c r="F340" s="57">
        <v>50.75</v>
      </c>
      <c r="G340" s="57">
        <v>0</v>
      </c>
      <c r="H340" s="57">
        <v>19.260000000000002</v>
      </c>
      <c r="I340" s="57">
        <v>19.260000000000002</v>
      </c>
      <c r="J340" s="57">
        <v>0</v>
      </c>
      <c r="K340" s="57">
        <v>288.89999999999998</v>
      </c>
      <c r="L340" s="57">
        <f t="shared" si="5"/>
        <v>779.01249999999993</v>
      </c>
    </row>
    <row r="341" spans="1:12" x14ac:dyDescent="0.3">
      <c r="A341" s="55" t="s">
        <v>979</v>
      </c>
      <c r="B341" s="54" t="s">
        <v>68</v>
      </c>
      <c r="C341" s="54" t="s">
        <v>980</v>
      </c>
      <c r="D341" s="56" t="s">
        <v>94</v>
      </c>
      <c r="E341" s="55">
        <v>190</v>
      </c>
      <c r="F341" s="57">
        <v>9.27</v>
      </c>
      <c r="G341" s="57">
        <v>0</v>
      </c>
      <c r="H341" s="57">
        <v>3.31</v>
      </c>
      <c r="I341" s="57">
        <v>3.31</v>
      </c>
      <c r="J341" s="57">
        <v>0</v>
      </c>
      <c r="K341" s="57">
        <v>331</v>
      </c>
      <c r="L341" s="57">
        <f t="shared" si="5"/>
        <v>1761.3</v>
      </c>
    </row>
    <row r="342" spans="1:12" ht="26.4" x14ac:dyDescent="0.3">
      <c r="A342" s="55" t="s">
        <v>981</v>
      </c>
      <c r="B342" s="54" t="s">
        <v>68</v>
      </c>
      <c r="C342" s="54" t="s">
        <v>982</v>
      </c>
      <c r="D342" s="56" t="s">
        <v>94</v>
      </c>
      <c r="E342" s="55">
        <v>57</v>
      </c>
      <c r="F342" s="57">
        <v>10.9</v>
      </c>
      <c r="G342" s="57">
        <v>0</v>
      </c>
      <c r="H342" s="57">
        <v>1.22</v>
      </c>
      <c r="I342" s="57">
        <v>1.22</v>
      </c>
      <c r="J342" s="57">
        <v>0</v>
      </c>
      <c r="K342" s="57">
        <v>1220</v>
      </c>
      <c r="L342" s="57">
        <f t="shared" si="5"/>
        <v>621.30000000000007</v>
      </c>
    </row>
    <row r="343" spans="1:12" ht="26.4" x14ac:dyDescent="0.3">
      <c r="A343" s="55" t="s">
        <v>983</v>
      </c>
      <c r="B343" s="54" t="s">
        <v>68</v>
      </c>
      <c r="C343" s="54" t="s">
        <v>984</v>
      </c>
      <c r="D343" s="56" t="s">
        <v>94</v>
      </c>
      <c r="E343" s="55">
        <v>84</v>
      </c>
      <c r="F343" s="57">
        <v>16.62</v>
      </c>
      <c r="G343" s="57">
        <v>0</v>
      </c>
      <c r="H343" s="57">
        <v>31.56</v>
      </c>
      <c r="I343" s="57">
        <v>31.56</v>
      </c>
      <c r="J343" s="57">
        <v>0</v>
      </c>
      <c r="K343" s="57">
        <v>94.68</v>
      </c>
      <c r="L343" s="57">
        <f t="shared" si="5"/>
        <v>1396.0800000000002</v>
      </c>
    </row>
    <row r="344" spans="1:12" x14ac:dyDescent="0.3">
      <c r="A344" s="55" t="s">
        <v>985</v>
      </c>
      <c r="B344" s="54" t="s">
        <v>68</v>
      </c>
      <c r="C344" s="54" t="s">
        <v>986</v>
      </c>
      <c r="D344" s="56" t="s">
        <v>94</v>
      </c>
      <c r="E344" s="55">
        <v>295</v>
      </c>
      <c r="F344" s="57">
        <v>11.87</v>
      </c>
      <c r="G344" s="57">
        <v>0</v>
      </c>
      <c r="H344" s="57">
        <v>12.23</v>
      </c>
      <c r="I344" s="57">
        <v>12.23</v>
      </c>
      <c r="J344" s="57">
        <v>0</v>
      </c>
      <c r="K344" s="57">
        <v>183.45</v>
      </c>
      <c r="L344" s="57">
        <f t="shared" si="5"/>
        <v>3501.6499999999996</v>
      </c>
    </row>
    <row r="345" spans="1:12" ht="39.6" x14ac:dyDescent="0.3">
      <c r="A345" s="55" t="s">
        <v>987</v>
      </c>
      <c r="B345" s="54" t="s">
        <v>68</v>
      </c>
      <c r="C345" s="54" t="s">
        <v>988</v>
      </c>
      <c r="D345" s="56" t="s">
        <v>94</v>
      </c>
      <c r="E345" s="55">
        <v>71</v>
      </c>
      <c r="F345" s="57">
        <v>21.17</v>
      </c>
      <c r="G345" s="57">
        <v>0</v>
      </c>
      <c r="H345" s="57">
        <v>13.29</v>
      </c>
      <c r="I345" s="57">
        <v>13.29</v>
      </c>
      <c r="J345" s="57">
        <v>0</v>
      </c>
      <c r="K345" s="57">
        <v>199.35</v>
      </c>
      <c r="L345" s="57">
        <f t="shared" si="5"/>
        <v>1503.0700000000002</v>
      </c>
    </row>
    <row r="346" spans="1:12" ht="39.6" x14ac:dyDescent="0.3">
      <c r="A346" s="55" t="s">
        <v>990</v>
      </c>
      <c r="B346" s="54" t="s">
        <v>68</v>
      </c>
      <c r="C346" s="54" t="s">
        <v>2565</v>
      </c>
      <c r="D346" s="56" t="s">
        <v>94</v>
      </c>
      <c r="E346" s="55">
        <v>2</v>
      </c>
      <c r="F346" s="57">
        <v>191.42</v>
      </c>
      <c r="G346" s="57">
        <v>0</v>
      </c>
      <c r="H346" s="57">
        <v>23.26</v>
      </c>
      <c r="I346" s="57">
        <v>23.26</v>
      </c>
      <c r="J346" s="57">
        <v>0</v>
      </c>
      <c r="K346" s="57">
        <v>814.1</v>
      </c>
      <c r="L346" s="57">
        <f t="shared" si="5"/>
        <v>382.84</v>
      </c>
    </row>
    <row r="347" spans="1:12" ht="39.6" x14ac:dyDescent="0.3">
      <c r="A347" s="55">
        <v>11824</v>
      </c>
      <c r="B347" s="54" t="s">
        <v>68</v>
      </c>
      <c r="C347" s="54" t="s">
        <v>2566</v>
      </c>
      <c r="D347" s="56" t="s">
        <v>94</v>
      </c>
      <c r="E347" s="55">
        <v>2</v>
      </c>
      <c r="F347" s="57">
        <v>123.15</v>
      </c>
      <c r="G347" s="57">
        <v>0</v>
      </c>
      <c r="H347" s="57">
        <v>31.47</v>
      </c>
      <c r="I347" s="57">
        <v>31.47</v>
      </c>
      <c r="J347" s="57">
        <v>0</v>
      </c>
      <c r="K347" s="57">
        <v>944.1</v>
      </c>
      <c r="L347" s="57">
        <f t="shared" si="5"/>
        <v>246.3</v>
      </c>
    </row>
    <row r="348" spans="1:12" ht="39.6" x14ac:dyDescent="0.3">
      <c r="A348" s="55" t="s">
        <v>991</v>
      </c>
      <c r="B348" s="54" t="s">
        <v>68</v>
      </c>
      <c r="C348" s="54" t="s">
        <v>992</v>
      </c>
      <c r="D348" s="56" t="s">
        <v>94</v>
      </c>
      <c r="E348" s="55">
        <v>3</v>
      </c>
      <c r="F348" s="57">
        <v>91.73</v>
      </c>
      <c r="G348" s="57">
        <v>0</v>
      </c>
      <c r="H348" s="57">
        <v>294.5</v>
      </c>
      <c r="I348" s="57">
        <v>294.5</v>
      </c>
      <c r="J348" s="57">
        <v>0</v>
      </c>
      <c r="K348" s="57">
        <v>589</v>
      </c>
      <c r="L348" s="57">
        <f t="shared" si="5"/>
        <v>275.19</v>
      </c>
    </row>
    <row r="349" spans="1:12" ht="26.4" x14ac:dyDescent="0.3">
      <c r="A349" s="55" t="s">
        <v>993</v>
      </c>
      <c r="B349" s="54" t="s">
        <v>68</v>
      </c>
      <c r="C349" s="54" t="s">
        <v>994</v>
      </c>
      <c r="D349" s="56" t="s">
        <v>94</v>
      </c>
      <c r="E349" s="55">
        <v>85</v>
      </c>
      <c r="F349" s="57">
        <v>137.66999999999999</v>
      </c>
      <c r="G349" s="57">
        <v>0</v>
      </c>
      <c r="H349" s="57">
        <v>788.69</v>
      </c>
      <c r="I349" s="57">
        <v>788.69</v>
      </c>
      <c r="J349" s="57">
        <v>0</v>
      </c>
      <c r="K349" s="57">
        <v>7886.9</v>
      </c>
      <c r="L349" s="57">
        <f t="shared" si="5"/>
        <v>11701.949999999999</v>
      </c>
    </row>
    <row r="350" spans="1:12" ht="39.6" x14ac:dyDescent="0.3">
      <c r="A350" s="55" t="s">
        <v>995</v>
      </c>
      <c r="B350" s="54" t="s">
        <v>68</v>
      </c>
      <c r="C350" s="54" t="s">
        <v>996</v>
      </c>
      <c r="D350" s="56" t="s">
        <v>94</v>
      </c>
      <c r="E350" s="55">
        <v>21</v>
      </c>
      <c r="F350" s="57">
        <v>144.65</v>
      </c>
      <c r="G350" s="57">
        <v>0</v>
      </c>
      <c r="H350" s="57">
        <v>2779.76</v>
      </c>
      <c r="I350" s="57">
        <v>2779.76</v>
      </c>
      <c r="J350" s="57">
        <v>0</v>
      </c>
      <c r="K350" s="57">
        <v>2779.76</v>
      </c>
      <c r="L350" s="57">
        <f t="shared" si="5"/>
        <v>3037.65</v>
      </c>
    </row>
    <row r="351" spans="1:12" ht="39.6" x14ac:dyDescent="0.3">
      <c r="A351" s="55" t="s">
        <v>997</v>
      </c>
      <c r="B351" s="54" t="s">
        <v>68</v>
      </c>
      <c r="C351" s="54" t="s">
        <v>998</v>
      </c>
      <c r="D351" s="56" t="s">
        <v>94</v>
      </c>
      <c r="E351" s="55">
        <v>5</v>
      </c>
      <c r="F351" s="57">
        <v>183.23</v>
      </c>
      <c r="G351" s="57">
        <v>0</v>
      </c>
      <c r="H351" s="57">
        <v>214.44</v>
      </c>
      <c r="I351" s="57">
        <v>214.44</v>
      </c>
      <c r="J351" s="57">
        <v>0</v>
      </c>
      <c r="K351" s="57">
        <v>4288.8</v>
      </c>
      <c r="L351" s="57">
        <f t="shared" si="5"/>
        <v>916.15</v>
      </c>
    </row>
    <row r="352" spans="1:12" ht="26.4" x14ac:dyDescent="0.3">
      <c r="A352" s="55" t="s">
        <v>1001</v>
      </c>
      <c r="B352" s="54" t="s">
        <v>68</v>
      </c>
      <c r="C352" s="54" t="s">
        <v>1002</v>
      </c>
      <c r="D352" s="56" t="s">
        <v>300</v>
      </c>
      <c r="E352" s="55">
        <v>4</v>
      </c>
      <c r="F352" s="57">
        <v>95.22</v>
      </c>
      <c r="G352" s="57">
        <v>0</v>
      </c>
      <c r="H352" s="57">
        <v>185.74</v>
      </c>
      <c r="I352" s="57">
        <v>185.74</v>
      </c>
      <c r="J352" s="57">
        <v>0</v>
      </c>
      <c r="K352" s="57">
        <v>3714.8</v>
      </c>
      <c r="L352" s="57">
        <f t="shared" si="5"/>
        <v>380.88</v>
      </c>
    </row>
    <row r="353" spans="1:12" ht="26.4" x14ac:dyDescent="0.3">
      <c r="A353" s="55" t="s">
        <v>1003</v>
      </c>
      <c r="B353" s="54" t="s">
        <v>68</v>
      </c>
      <c r="C353" s="54" t="s">
        <v>1004</v>
      </c>
      <c r="D353" s="56" t="s">
        <v>300</v>
      </c>
      <c r="E353" s="55">
        <v>8</v>
      </c>
      <c r="F353" s="57">
        <v>65.209999999999994</v>
      </c>
      <c r="G353" s="57">
        <v>0</v>
      </c>
      <c r="H353" s="57">
        <v>9.98</v>
      </c>
      <c r="I353" s="57">
        <v>9.98</v>
      </c>
      <c r="J353" s="57">
        <v>0</v>
      </c>
      <c r="K353" s="57">
        <v>548.9</v>
      </c>
      <c r="L353" s="57">
        <f t="shared" si="5"/>
        <v>521.67999999999995</v>
      </c>
    </row>
    <row r="354" spans="1:12" ht="26.4" x14ac:dyDescent="0.3">
      <c r="A354" s="55" t="s">
        <v>1005</v>
      </c>
      <c r="B354" s="54" t="s">
        <v>68</v>
      </c>
      <c r="C354" s="54" t="s">
        <v>1006</v>
      </c>
      <c r="D354" s="56" t="s">
        <v>300</v>
      </c>
      <c r="E354" s="55">
        <v>8</v>
      </c>
      <c r="F354" s="57">
        <v>189.32</v>
      </c>
      <c r="G354" s="57">
        <v>0</v>
      </c>
      <c r="H354" s="57">
        <v>139</v>
      </c>
      <c r="I354" s="57">
        <v>139</v>
      </c>
      <c r="J354" s="57">
        <v>0</v>
      </c>
      <c r="K354" s="57">
        <v>5838</v>
      </c>
      <c r="L354" s="57">
        <f t="shared" si="5"/>
        <v>1514.56</v>
      </c>
    </row>
    <row r="355" spans="1:12" ht="26.4" x14ac:dyDescent="0.3">
      <c r="A355" s="55" t="s">
        <v>1007</v>
      </c>
      <c r="B355" s="54" t="s">
        <v>68</v>
      </c>
      <c r="C355" s="54" t="s">
        <v>1008</v>
      </c>
      <c r="D355" s="56" t="s">
        <v>300</v>
      </c>
      <c r="E355" s="55">
        <v>8</v>
      </c>
      <c r="F355" s="57">
        <v>116.85</v>
      </c>
      <c r="G355" s="57">
        <v>0</v>
      </c>
      <c r="H355" s="57">
        <v>329.68</v>
      </c>
      <c r="I355" s="57">
        <v>329.68</v>
      </c>
      <c r="J355" s="57">
        <v>0</v>
      </c>
      <c r="K355" s="57">
        <v>1648.4</v>
      </c>
      <c r="L355" s="57">
        <f t="shared" si="5"/>
        <v>934.8</v>
      </c>
    </row>
    <row r="356" spans="1:12" ht="26.4" x14ac:dyDescent="0.3">
      <c r="A356" s="55" t="s">
        <v>1009</v>
      </c>
      <c r="B356" s="54" t="s">
        <v>68</v>
      </c>
      <c r="C356" s="54" t="s">
        <v>1010</v>
      </c>
      <c r="D356" s="56" t="s">
        <v>300</v>
      </c>
      <c r="E356" s="55">
        <v>12</v>
      </c>
      <c r="F356" s="57">
        <v>71.98</v>
      </c>
      <c r="G356" s="57">
        <v>0</v>
      </c>
      <c r="H356" s="57">
        <v>160</v>
      </c>
      <c r="I356" s="57">
        <v>160</v>
      </c>
      <c r="J356" s="57">
        <v>0</v>
      </c>
      <c r="K356" s="57">
        <v>1440</v>
      </c>
      <c r="L356" s="57">
        <f t="shared" si="5"/>
        <v>863.76</v>
      </c>
    </row>
    <row r="357" spans="1:12" ht="26.4" x14ac:dyDescent="0.3">
      <c r="A357" s="55" t="s">
        <v>1011</v>
      </c>
      <c r="B357" s="54" t="s">
        <v>68</v>
      </c>
      <c r="C357" s="54" t="s">
        <v>1012</v>
      </c>
      <c r="D357" s="56" t="s">
        <v>300</v>
      </c>
      <c r="E357" s="55">
        <v>9</v>
      </c>
      <c r="F357" s="57">
        <v>55.22</v>
      </c>
      <c r="G357" s="57">
        <v>0</v>
      </c>
      <c r="H357" s="57">
        <v>30.4</v>
      </c>
      <c r="I357" s="57">
        <v>30.4</v>
      </c>
      <c r="J357" s="57">
        <v>0</v>
      </c>
      <c r="K357" s="57">
        <v>1064</v>
      </c>
      <c r="L357" s="57">
        <f t="shared" si="5"/>
        <v>496.98</v>
      </c>
    </row>
    <row r="358" spans="1:12" ht="26.4" x14ac:dyDescent="0.3">
      <c r="A358" s="55" t="s">
        <v>1013</v>
      </c>
      <c r="B358" s="54" t="s">
        <v>68</v>
      </c>
      <c r="C358" s="54" t="s">
        <v>1014</v>
      </c>
      <c r="D358" s="56" t="s">
        <v>300</v>
      </c>
      <c r="E358" s="55">
        <v>9</v>
      </c>
      <c r="F358" s="57">
        <v>47.53</v>
      </c>
      <c r="G358" s="57">
        <v>0</v>
      </c>
      <c r="H358" s="57">
        <v>97.55</v>
      </c>
      <c r="I358" s="57">
        <v>97.55</v>
      </c>
      <c r="J358" s="57">
        <v>0</v>
      </c>
      <c r="K358" s="57">
        <v>11598.69</v>
      </c>
      <c r="L358" s="57">
        <f t="shared" si="5"/>
        <v>427.77</v>
      </c>
    </row>
    <row r="359" spans="1:12" ht="26.4" x14ac:dyDescent="0.3">
      <c r="A359" s="55" t="s">
        <v>1015</v>
      </c>
      <c r="B359" s="54" t="s">
        <v>68</v>
      </c>
      <c r="C359" s="54" t="s">
        <v>1016</v>
      </c>
      <c r="D359" s="56" t="s">
        <v>300</v>
      </c>
      <c r="E359" s="55">
        <v>10</v>
      </c>
      <c r="F359" s="57">
        <v>79.63</v>
      </c>
      <c r="G359" s="57">
        <v>0</v>
      </c>
      <c r="H359" s="57">
        <v>302.97000000000003</v>
      </c>
      <c r="I359" s="57">
        <v>302.97000000000003</v>
      </c>
      <c r="J359" s="57">
        <v>0</v>
      </c>
      <c r="K359" s="57">
        <v>4544.55</v>
      </c>
      <c r="L359" s="57">
        <f t="shared" si="5"/>
        <v>796.3</v>
      </c>
    </row>
    <row r="360" spans="1:12" ht="26.4" x14ac:dyDescent="0.3">
      <c r="A360" s="55" t="s">
        <v>1017</v>
      </c>
      <c r="B360" s="54" t="s">
        <v>68</v>
      </c>
      <c r="C360" s="54" t="s">
        <v>1018</v>
      </c>
      <c r="D360" s="56" t="s">
        <v>300</v>
      </c>
      <c r="E360" s="55">
        <v>8</v>
      </c>
      <c r="F360" s="57">
        <v>132.97999999999999</v>
      </c>
      <c r="G360" s="57">
        <v>0</v>
      </c>
      <c r="H360" s="57">
        <v>3400</v>
      </c>
      <c r="I360" s="57">
        <v>3400</v>
      </c>
      <c r="J360" s="57">
        <v>0</v>
      </c>
      <c r="K360" s="57">
        <v>3400</v>
      </c>
      <c r="L360" s="57">
        <f t="shared" si="5"/>
        <v>1063.8399999999999</v>
      </c>
    </row>
    <row r="361" spans="1:12" ht="39.6" x14ac:dyDescent="0.3">
      <c r="A361" s="55" t="s">
        <v>1019</v>
      </c>
      <c r="B361" s="54" t="s">
        <v>68</v>
      </c>
      <c r="C361" s="54" t="s">
        <v>1020</v>
      </c>
      <c r="D361" s="56" t="s">
        <v>300</v>
      </c>
      <c r="E361" s="55">
        <v>62</v>
      </c>
      <c r="F361" s="57">
        <v>45.61</v>
      </c>
      <c r="G361" s="57">
        <v>0</v>
      </c>
      <c r="H361" s="57">
        <v>987.5</v>
      </c>
      <c r="I361" s="57">
        <v>987.5</v>
      </c>
      <c r="J361" s="57">
        <v>0</v>
      </c>
      <c r="K361" s="57">
        <v>1975</v>
      </c>
      <c r="L361" s="57">
        <f t="shared" si="5"/>
        <v>2827.82</v>
      </c>
    </row>
    <row r="362" spans="1:12" ht="39.6" x14ac:dyDescent="0.3">
      <c r="A362" s="55" t="s">
        <v>1021</v>
      </c>
      <c r="B362" s="54" t="s">
        <v>68</v>
      </c>
      <c r="C362" s="54" t="s">
        <v>1022</v>
      </c>
      <c r="D362" s="56" t="s">
        <v>300</v>
      </c>
      <c r="E362" s="55">
        <v>79.8</v>
      </c>
      <c r="F362" s="57">
        <v>21.86</v>
      </c>
      <c r="G362" s="57">
        <v>0</v>
      </c>
      <c r="H362" s="57">
        <v>987.5</v>
      </c>
      <c r="I362" s="57">
        <v>987.5</v>
      </c>
      <c r="J362" s="57">
        <v>0</v>
      </c>
      <c r="K362" s="57">
        <v>987.5</v>
      </c>
      <c r="L362" s="57">
        <f t="shared" si="5"/>
        <v>1744.4279999999999</v>
      </c>
    </row>
    <row r="363" spans="1:12" ht="39.6" x14ac:dyDescent="0.3">
      <c r="A363" s="55" t="s">
        <v>1023</v>
      </c>
      <c r="B363" s="54" t="s">
        <v>68</v>
      </c>
      <c r="C363" s="54" t="s">
        <v>1024</v>
      </c>
      <c r="D363" s="56" t="s">
        <v>300</v>
      </c>
      <c r="E363" s="55">
        <v>27.25</v>
      </c>
      <c r="F363" s="57">
        <v>68.62</v>
      </c>
      <c r="G363" s="57">
        <v>0</v>
      </c>
      <c r="H363" s="57">
        <v>51.38</v>
      </c>
      <c r="I363" s="57">
        <v>51.38</v>
      </c>
      <c r="J363" s="57">
        <v>0</v>
      </c>
      <c r="K363" s="57">
        <v>4881.1000000000004</v>
      </c>
      <c r="L363" s="57">
        <f t="shared" si="5"/>
        <v>1869.8950000000002</v>
      </c>
    </row>
    <row r="364" spans="1:12" ht="39.6" x14ac:dyDescent="0.3">
      <c r="A364" s="55" t="s">
        <v>1025</v>
      </c>
      <c r="B364" s="54" t="s">
        <v>68</v>
      </c>
      <c r="C364" s="54" t="s">
        <v>1026</v>
      </c>
      <c r="D364" s="56" t="s">
        <v>300</v>
      </c>
      <c r="E364" s="55">
        <v>47.5</v>
      </c>
      <c r="F364" s="57">
        <v>33.630000000000003</v>
      </c>
      <c r="G364" s="57">
        <v>0</v>
      </c>
      <c r="H364" s="57">
        <v>10.050000000000001</v>
      </c>
      <c r="I364" s="57">
        <v>10.050000000000001</v>
      </c>
      <c r="J364" s="57">
        <v>0</v>
      </c>
      <c r="K364" s="57">
        <v>552.75</v>
      </c>
      <c r="L364" s="57">
        <f t="shared" si="5"/>
        <v>1597.4250000000002</v>
      </c>
    </row>
    <row r="365" spans="1:12" ht="26.4" x14ac:dyDescent="0.3">
      <c r="A365" s="55" t="s">
        <v>1027</v>
      </c>
      <c r="B365" s="54" t="s">
        <v>542</v>
      </c>
      <c r="C365" s="54" t="s">
        <v>1144</v>
      </c>
      <c r="D365" s="56" t="s">
        <v>18</v>
      </c>
      <c r="E365" s="55">
        <v>5</v>
      </c>
      <c r="F365" s="57">
        <v>9.1300000000000008</v>
      </c>
      <c r="G365" s="57">
        <v>0</v>
      </c>
      <c r="H365" s="57">
        <v>73</v>
      </c>
      <c r="I365" s="57">
        <v>73</v>
      </c>
      <c r="J365" s="57">
        <v>0</v>
      </c>
      <c r="K365" s="57">
        <v>1606</v>
      </c>
      <c r="L365" s="57">
        <f t="shared" si="5"/>
        <v>45.650000000000006</v>
      </c>
    </row>
    <row r="366" spans="1:12" ht="26.4" x14ac:dyDescent="0.3">
      <c r="A366" s="55" t="s">
        <v>1028</v>
      </c>
      <c r="B366" s="54" t="s">
        <v>68</v>
      </c>
      <c r="C366" s="54" t="s">
        <v>1029</v>
      </c>
      <c r="D366" s="56" t="s">
        <v>300</v>
      </c>
      <c r="E366" s="55">
        <v>60</v>
      </c>
      <c r="F366" s="57">
        <v>13.17</v>
      </c>
      <c r="G366" s="57">
        <v>0</v>
      </c>
      <c r="H366" s="57">
        <v>39.369999999999997</v>
      </c>
      <c r="I366" s="57">
        <v>39.369999999999997</v>
      </c>
      <c r="J366" s="57">
        <v>0</v>
      </c>
      <c r="K366" s="57">
        <v>1968.5</v>
      </c>
      <c r="L366" s="57">
        <f t="shared" si="5"/>
        <v>790.2</v>
      </c>
    </row>
    <row r="367" spans="1:12" ht="26.4" x14ac:dyDescent="0.3">
      <c r="A367" s="55" t="s">
        <v>1030</v>
      </c>
      <c r="B367" s="54" t="s">
        <v>68</v>
      </c>
      <c r="C367" s="54" t="s">
        <v>1031</v>
      </c>
      <c r="D367" s="56" t="s">
        <v>300</v>
      </c>
      <c r="E367" s="55">
        <v>6</v>
      </c>
      <c r="F367" s="57">
        <v>5.75</v>
      </c>
      <c r="G367" s="57">
        <v>0</v>
      </c>
      <c r="H367" s="57">
        <v>11.95</v>
      </c>
      <c r="I367" s="57">
        <v>11.95</v>
      </c>
      <c r="J367" s="57">
        <v>0</v>
      </c>
      <c r="K367" s="57">
        <v>597.5</v>
      </c>
      <c r="L367" s="57">
        <f t="shared" si="5"/>
        <v>34.5</v>
      </c>
    </row>
    <row r="368" spans="1:12" ht="26.4" x14ac:dyDescent="0.3">
      <c r="A368" s="55" t="s">
        <v>1032</v>
      </c>
      <c r="B368" s="54" t="s">
        <v>68</v>
      </c>
      <c r="C368" s="54" t="s">
        <v>1033</v>
      </c>
      <c r="D368" s="56" t="s">
        <v>300</v>
      </c>
      <c r="E368" s="55">
        <v>120</v>
      </c>
      <c r="F368" s="57">
        <v>9.5</v>
      </c>
      <c r="G368" s="57">
        <v>0</v>
      </c>
      <c r="H368" s="57">
        <v>23.13</v>
      </c>
      <c r="I368" s="57">
        <v>23.13</v>
      </c>
      <c r="J368" s="57">
        <v>0</v>
      </c>
      <c r="K368" s="57">
        <v>1156.5</v>
      </c>
      <c r="L368" s="57">
        <f t="shared" si="5"/>
        <v>1140</v>
      </c>
    </row>
    <row r="369" spans="1:12" ht="26.4" x14ac:dyDescent="0.3">
      <c r="A369" s="55" t="s">
        <v>1034</v>
      </c>
      <c r="B369" s="54" t="s">
        <v>68</v>
      </c>
      <c r="C369" s="54" t="s">
        <v>1035</v>
      </c>
      <c r="D369" s="56" t="s">
        <v>300</v>
      </c>
      <c r="E369" s="55">
        <v>24</v>
      </c>
      <c r="F369" s="57">
        <v>12.47</v>
      </c>
      <c r="G369" s="57">
        <v>0</v>
      </c>
      <c r="H369" s="57">
        <v>28.37</v>
      </c>
      <c r="I369" s="57">
        <v>28.37</v>
      </c>
      <c r="J369" s="57">
        <v>0</v>
      </c>
      <c r="K369" s="57">
        <v>1418.5</v>
      </c>
      <c r="L369" s="57">
        <f t="shared" si="5"/>
        <v>299.28000000000003</v>
      </c>
    </row>
    <row r="370" spans="1:12" x14ac:dyDescent="0.3">
      <c r="A370" s="55" t="s">
        <v>1036</v>
      </c>
      <c r="B370" s="54" t="s">
        <v>68</v>
      </c>
      <c r="C370" s="54" t="s">
        <v>1037</v>
      </c>
      <c r="D370" s="56" t="s">
        <v>300</v>
      </c>
      <c r="E370" s="55">
        <v>60</v>
      </c>
      <c r="F370" s="57">
        <v>3.94</v>
      </c>
      <c r="G370" s="57">
        <v>0</v>
      </c>
      <c r="H370" s="57">
        <v>20</v>
      </c>
      <c r="I370" s="57">
        <v>20</v>
      </c>
      <c r="J370" s="57">
        <v>0</v>
      </c>
      <c r="K370" s="57">
        <v>1000</v>
      </c>
      <c r="L370" s="57">
        <f t="shared" si="5"/>
        <v>236.4</v>
      </c>
    </row>
    <row r="371" spans="1:12" x14ac:dyDescent="0.3">
      <c r="A371" s="55" t="s">
        <v>1038</v>
      </c>
      <c r="B371" s="54" t="s">
        <v>68</v>
      </c>
      <c r="C371" s="54" t="s">
        <v>1039</v>
      </c>
      <c r="D371" s="56" t="s">
        <v>300</v>
      </c>
      <c r="E371" s="55">
        <v>500</v>
      </c>
      <c r="F371" s="57">
        <v>4.45</v>
      </c>
      <c r="G371" s="57">
        <v>0</v>
      </c>
      <c r="H371" s="57">
        <v>37.29</v>
      </c>
      <c r="I371" s="57">
        <v>37.29</v>
      </c>
      <c r="J371" s="57">
        <v>0</v>
      </c>
      <c r="K371" s="57">
        <v>1864.5</v>
      </c>
      <c r="L371" s="57">
        <f t="shared" si="5"/>
        <v>2225</v>
      </c>
    </row>
    <row r="372" spans="1:12" x14ac:dyDescent="0.3">
      <c r="A372" s="55" t="s">
        <v>1040</v>
      </c>
      <c r="B372" s="54" t="s">
        <v>68</v>
      </c>
      <c r="C372" s="54" t="s">
        <v>1041</v>
      </c>
      <c r="D372" s="56" t="s">
        <v>300</v>
      </c>
      <c r="E372" s="55">
        <v>30</v>
      </c>
      <c r="F372" s="57">
        <v>9.6</v>
      </c>
      <c r="G372" s="57">
        <v>0</v>
      </c>
      <c r="H372" s="57">
        <v>580.95000000000005</v>
      </c>
      <c r="I372" s="57">
        <v>580.95000000000005</v>
      </c>
      <c r="J372" s="57">
        <v>0</v>
      </c>
      <c r="K372" s="57">
        <v>580.95000000000005</v>
      </c>
      <c r="L372" s="57">
        <f t="shared" si="5"/>
        <v>288</v>
      </c>
    </row>
    <row r="373" spans="1:12" x14ac:dyDescent="0.3">
      <c r="A373" s="55" t="s">
        <v>1042</v>
      </c>
      <c r="B373" s="54" t="s">
        <v>68</v>
      </c>
      <c r="C373" s="54" t="s">
        <v>1043</v>
      </c>
      <c r="D373" s="56" t="s">
        <v>300</v>
      </c>
      <c r="E373" s="55">
        <v>12</v>
      </c>
      <c r="F373" s="57">
        <v>45.09</v>
      </c>
      <c r="G373" s="57">
        <v>0</v>
      </c>
      <c r="H373" s="57">
        <v>299.02</v>
      </c>
      <c r="I373" s="57">
        <v>299.02</v>
      </c>
      <c r="J373" s="57">
        <v>0</v>
      </c>
      <c r="K373" s="57">
        <v>10465.700000000001</v>
      </c>
      <c r="L373" s="57">
        <f t="shared" si="5"/>
        <v>541.08000000000004</v>
      </c>
    </row>
    <row r="374" spans="1:12" ht="26.4" x14ac:dyDescent="0.3">
      <c r="A374" s="55" t="s">
        <v>1044</v>
      </c>
      <c r="B374" s="54" t="s">
        <v>68</v>
      </c>
      <c r="C374" s="54" t="s">
        <v>1045</v>
      </c>
      <c r="D374" s="56" t="s">
        <v>94</v>
      </c>
      <c r="E374" s="55">
        <v>28</v>
      </c>
      <c r="F374" s="57">
        <v>77.319999999999993</v>
      </c>
      <c r="G374" s="57">
        <v>0</v>
      </c>
      <c r="H374" s="57">
        <v>277.37</v>
      </c>
      <c r="I374" s="57">
        <v>277.37</v>
      </c>
      <c r="J374" s="57">
        <v>0</v>
      </c>
      <c r="K374" s="57">
        <v>3467.12</v>
      </c>
      <c r="L374" s="57">
        <f t="shared" si="5"/>
        <v>2164.96</v>
      </c>
    </row>
    <row r="375" spans="1:12" ht="26.4" x14ac:dyDescent="0.3">
      <c r="A375" s="55" t="s">
        <v>1046</v>
      </c>
      <c r="B375" s="54" t="s">
        <v>68</v>
      </c>
      <c r="C375" s="54" t="s">
        <v>1047</v>
      </c>
      <c r="D375" s="56" t="s">
        <v>94</v>
      </c>
      <c r="E375" s="55">
        <v>19</v>
      </c>
      <c r="F375" s="57">
        <v>62.13</v>
      </c>
      <c r="G375" s="57">
        <v>0</v>
      </c>
      <c r="H375" s="57">
        <v>12700</v>
      </c>
      <c r="I375" s="57">
        <v>12700</v>
      </c>
      <c r="J375" s="57">
        <v>0</v>
      </c>
      <c r="K375" s="57">
        <v>12700</v>
      </c>
      <c r="L375" s="57">
        <f t="shared" si="5"/>
        <v>1180.47</v>
      </c>
    </row>
    <row r="376" spans="1:12" ht="26.4" x14ac:dyDescent="0.3">
      <c r="A376" s="55" t="s">
        <v>1048</v>
      </c>
      <c r="B376" s="54" t="s">
        <v>68</v>
      </c>
      <c r="C376" s="54" t="s">
        <v>1049</v>
      </c>
      <c r="D376" s="56" t="s">
        <v>94</v>
      </c>
      <c r="E376" s="55">
        <v>10</v>
      </c>
      <c r="F376" s="57">
        <v>188.12</v>
      </c>
      <c r="G376" s="57">
        <v>0</v>
      </c>
      <c r="H376" s="57">
        <v>203.59</v>
      </c>
      <c r="I376" s="57">
        <v>203.59</v>
      </c>
      <c r="J376" s="57">
        <v>0</v>
      </c>
      <c r="K376" s="57">
        <v>203.59</v>
      </c>
      <c r="L376" s="57">
        <f t="shared" si="5"/>
        <v>1881.2</v>
      </c>
    </row>
    <row r="377" spans="1:12" ht="26.4" x14ac:dyDescent="0.3">
      <c r="A377" s="55" t="s">
        <v>1050</v>
      </c>
      <c r="B377" s="54" t="s">
        <v>68</v>
      </c>
      <c r="C377" s="54" t="s">
        <v>1051</v>
      </c>
      <c r="D377" s="56" t="s">
        <v>94</v>
      </c>
      <c r="E377" s="55">
        <v>15</v>
      </c>
      <c r="F377" s="57">
        <v>113.7</v>
      </c>
      <c r="G377" s="57">
        <v>0</v>
      </c>
      <c r="H377" s="57">
        <v>234.45</v>
      </c>
      <c r="I377" s="57">
        <v>234.45</v>
      </c>
      <c r="J377" s="57">
        <v>0</v>
      </c>
      <c r="K377" s="57">
        <v>1172.25</v>
      </c>
      <c r="L377" s="57">
        <f t="shared" si="5"/>
        <v>1705.5</v>
      </c>
    </row>
    <row r="378" spans="1:12" ht="26.4" x14ac:dyDescent="0.3">
      <c r="A378" s="55" t="s">
        <v>1052</v>
      </c>
      <c r="B378" s="54" t="s">
        <v>68</v>
      </c>
      <c r="C378" s="54" t="s">
        <v>1053</v>
      </c>
      <c r="D378" s="56" t="s">
        <v>94</v>
      </c>
      <c r="E378" s="55">
        <v>10</v>
      </c>
      <c r="F378" s="57">
        <v>291.45</v>
      </c>
      <c r="G378" s="57">
        <v>0</v>
      </c>
      <c r="H378" s="57">
        <v>5220</v>
      </c>
      <c r="I378" s="57">
        <v>5220</v>
      </c>
      <c r="J378" s="57">
        <v>0</v>
      </c>
      <c r="K378" s="57">
        <v>5220</v>
      </c>
      <c r="L378" s="57">
        <f t="shared" si="5"/>
        <v>2914.5</v>
      </c>
    </row>
    <row r="379" spans="1:12" ht="39.6" x14ac:dyDescent="0.3">
      <c r="A379" s="55" t="s">
        <v>1054</v>
      </c>
      <c r="B379" s="54" t="s">
        <v>68</v>
      </c>
      <c r="C379" s="54" t="s">
        <v>1055</v>
      </c>
      <c r="D379" s="56" t="s">
        <v>94</v>
      </c>
      <c r="E379" s="55">
        <v>5</v>
      </c>
      <c r="F379" s="57">
        <v>110.23</v>
      </c>
      <c r="G379" s="57">
        <v>0</v>
      </c>
      <c r="H379" s="57">
        <v>2284.34</v>
      </c>
      <c r="I379" s="57">
        <v>2284.34</v>
      </c>
      <c r="J379" s="57">
        <v>0</v>
      </c>
      <c r="K379" s="57">
        <v>11421.7</v>
      </c>
      <c r="L379" s="57">
        <f t="shared" si="5"/>
        <v>551.15</v>
      </c>
    </row>
    <row r="380" spans="1:12" ht="39.6" x14ac:dyDescent="0.3">
      <c r="A380" s="55" t="s">
        <v>1056</v>
      </c>
      <c r="B380" s="54" t="s">
        <v>68</v>
      </c>
      <c r="C380" s="54" t="s">
        <v>1057</v>
      </c>
      <c r="D380" s="56" t="s">
        <v>94</v>
      </c>
      <c r="E380" s="55">
        <v>5</v>
      </c>
      <c r="F380" s="57">
        <v>157.71</v>
      </c>
      <c r="G380" s="57">
        <v>0</v>
      </c>
      <c r="H380" s="57">
        <v>16.8</v>
      </c>
      <c r="I380" s="57">
        <v>16.8</v>
      </c>
      <c r="J380" s="57">
        <v>0</v>
      </c>
      <c r="K380" s="57">
        <v>924</v>
      </c>
      <c r="L380" s="57">
        <f t="shared" si="5"/>
        <v>788.55000000000007</v>
      </c>
    </row>
    <row r="381" spans="1:12" ht="39.6" x14ac:dyDescent="0.3">
      <c r="A381" s="55" t="s">
        <v>1058</v>
      </c>
      <c r="B381" s="54" t="s">
        <v>68</v>
      </c>
      <c r="C381" s="54" t="s">
        <v>1059</v>
      </c>
      <c r="D381" s="56" t="s">
        <v>94</v>
      </c>
      <c r="E381" s="55">
        <v>7</v>
      </c>
      <c r="F381" s="57">
        <v>249.7</v>
      </c>
      <c r="G381" s="57">
        <v>0</v>
      </c>
      <c r="H381" s="57">
        <v>427.49</v>
      </c>
      <c r="I381" s="57">
        <v>427.49</v>
      </c>
      <c r="J381" s="57">
        <v>0</v>
      </c>
      <c r="K381" s="57">
        <v>427.49</v>
      </c>
      <c r="L381" s="57">
        <f t="shared" si="5"/>
        <v>1747.8999999999999</v>
      </c>
    </row>
    <row r="382" spans="1:12" ht="26.4" x14ac:dyDescent="0.3">
      <c r="A382" s="55" t="s">
        <v>1060</v>
      </c>
      <c r="B382" s="54" t="s">
        <v>68</v>
      </c>
      <c r="C382" s="54" t="s">
        <v>1061</v>
      </c>
      <c r="D382" s="56" t="s">
        <v>94</v>
      </c>
      <c r="E382" s="55">
        <v>10</v>
      </c>
      <c r="F382" s="57">
        <v>185.85</v>
      </c>
      <c r="G382" s="57">
        <v>0</v>
      </c>
      <c r="H382" s="57">
        <v>589</v>
      </c>
      <c r="I382" s="57">
        <v>589</v>
      </c>
      <c r="J382" s="57">
        <v>0</v>
      </c>
      <c r="K382" s="57">
        <v>10013</v>
      </c>
      <c r="L382" s="57">
        <f t="shared" si="5"/>
        <v>1858.5</v>
      </c>
    </row>
    <row r="383" spans="1:12" ht="26.4" x14ac:dyDescent="0.3">
      <c r="A383" s="55" t="s">
        <v>1062</v>
      </c>
      <c r="B383" s="54" t="s">
        <v>68</v>
      </c>
      <c r="C383" s="54" t="s">
        <v>1063</v>
      </c>
      <c r="D383" s="56" t="s">
        <v>94</v>
      </c>
      <c r="E383" s="55">
        <v>10</v>
      </c>
      <c r="F383" s="57">
        <v>286.58</v>
      </c>
      <c r="G383" s="57">
        <v>0</v>
      </c>
      <c r="H383" s="57">
        <v>39.659999999999997</v>
      </c>
      <c r="I383" s="57">
        <v>39.659999999999997</v>
      </c>
      <c r="J383" s="57">
        <v>0</v>
      </c>
      <c r="K383" s="57">
        <v>951.84</v>
      </c>
      <c r="L383" s="57">
        <f t="shared" si="5"/>
        <v>2865.7999999999997</v>
      </c>
    </row>
    <row r="384" spans="1:12" ht="26.4" x14ac:dyDescent="0.3">
      <c r="A384" s="55" t="s">
        <v>1064</v>
      </c>
      <c r="B384" s="54" t="s">
        <v>68</v>
      </c>
      <c r="C384" s="54" t="s">
        <v>1065</v>
      </c>
      <c r="D384" s="56" t="s">
        <v>94</v>
      </c>
      <c r="E384" s="55">
        <v>8</v>
      </c>
      <c r="F384" s="57">
        <v>76.650000000000006</v>
      </c>
      <c r="G384" s="57">
        <v>0</v>
      </c>
      <c r="H384" s="57">
        <v>40.99</v>
      </c>
      <c r="I384" s="57">
        <v>40.99</v>
      </c>
      <c r="J384" s="57">
        <v>0</v>
      </c>
      <c r="K384" s="57">
        <v>1106.73</v>
      </c>
      <c r="L384" s="57">
        <f t="shared" si="5"/>
        <v>613.20000000000005</v>
      </c>
    </row>
    <row r="385" spans="1:12" ht="39.6" x14ac:dyDescent="0.3">
      <c r="A385" s="55" t="s">
        <v>1066</v>
      </c>
      <c r="B385" s="54" t="s">
        <v>68</v>
      </c>
      <c r="C385" s="54" t="s">
        <v>1067</v>
      </c>
      <c r="D385" s="56" t="s">
        <v>94</v>
      </c>
      <c r="E385" s="55">
        <v>10</v>
      </c>
      <c r="F385" s="57">
        <v>256.77</v>
      </c>
      <c r="G385" s="57">
        <v>0</v>
      </c>
      <c r="H385" s="57">
        <v>63.07</v>
      </c>
      <c r="I385" s="57">
        <v>63.07</v>
      </c>
      <c r="J385" s="57">
        <v>0</v>
      </c>
      <c r="K385" s="57">
        <v>1261.4000000000001</v>
      </c>
      <c r="L385" s="57">
        <f t="shared" si="5"/>
        <v>2567.6999999999998</v>
      </c>
    </row>
    <row r="386" spans="1:12" ht="39.6" x14ac:dyDescent="0.3">
      <c r="A386" s="55" t="s">
        <v>1068</v>
      </c>
      <c r="B386" s="54" t="s">
        <v>68</v>
      </c>
      <c r="C386" s="54" t="s">
        <v>1069</v>
      </c>
      <c r="D386" s="56" t="s">
        <v>94</v>
      </c>
      <c r="E386" s="55">
        <v>6</v>
      </c>
      <c r="F386" s="57">
        <v>229.76</v>
      </c>
      <c r="G386" s="57">
        <v>0</v>
      </c>
      <c r="H386" s="57">
        <v>149.07</v>
      </c>
      <c r="I386" s="57">
        <v>149.07</v>
      </c>
      <c r="J386" s="57">
        <v>0</v>
      </c>
      <c r="K386" s="57">
        <v>1490.7</v>
      </c>
      <c r="L386" s="57">
        <f t="shared" si="5"/>
        <v>1378.56</v>
      </c>
    </row>
    <row r="387" spans="1:12" ht="39.6" x14ac:dyDescent="0.3">
      <c r="A387" s="55" t="s">
        <v>1070</v>
      </c>
      <c r="B387" s="54" t="s">
        <v>68</v>
      </c>
      <c r="C387" s="54" t="s">
        <v>1071</v>
      </c>
      <c r="D387" s="56" t="s">
        <v>94</v>
      </c>
      <c r="E387" s="55">
        <v>10</v>
      </c>
      <c r="F387" s="57">
        <v>153.47999999999999</v>
      </c>
      <c r="G387" s="57">
        <v>0</v>
      </c>
      <c r="H387" s="57">
        <v>270</v>
      </c>
      <c r="I387" s="57">
        <v>270</v>
      </c>
      <c r="J387" s="57">
        <v>0</v>
      </c>
      <c r="K387" s="57">
        <v>540</v>
      </c>
      <c r="L387" s="57">
        <f t="shared" si="5"/>
        <v>1534.8</v>
      </c>
    </row>
    <row r="388" spans="1:12" ht="39.6" x14ac:dyDescent="0.3">
      <c r="A388" s="55" t="s">
        <v>1072</v>
      </c>
      <c r="B388" s="54" t="s">
        <v>68</v>
      </c>
      <c r="C388" s="54" t="s">
        <v>1073</v>
      </c>
      <c r="D388" s="56" t="s">
        <v>94</v>
      </c>
      <c r="E388" s="55">
        <v>10</v>
      </c>
      <c r="F388" s="57">
        <v>514.44000000000005</v>
      </c>
      <c r="G388" s="57">
        <v>0</v>
      </c>
      <c r="H388" s="57">
        <v>29.17</v>
      </c>
      <c r="I388" s="57">
        <v>29.17</v>
      </c>
      <c r="J388" s="57">
        <v>0</v>
      </c>
      <c r="K388" s="57">
        <v>145.85</v>
      </c>
      <c r="L388" s="57">
        <f t="shared" si="5"/>
        <v>5144.4000000000005</v>
      </c>
    </row>
    <row r="389" spans="1:12" ht="39.6" x14ac:dyDescent="0.3">
      <c r="A389" s="55" t="s">
        <v>1074</v>
      </c>
      <c r="B389" s="54" t="s">
        <v>68</v>
      </c>
      <c r="C389" s="54" t="s">
        <v>1075</v>
      </c>
      <c r="D389" s="56" t="s">
        <v>94</v>
      </c>
      <c r="E389" s="55">
        <v>11</v>
      </c>
      <c r="F389" s="57">
        <v>359.74</v>
      </c>
      <c r="G389" s="57">
        <v>0</v>
      </c>
      <c r="H389" s="57">
        <v>46.31</v>
      </c>
      <c r="I389" s="57">
        <v>46.31</v>
      </c>
      <c r="J389" s="57">
        <v>0</v>
      </c>
      <c r="K389" s="57">
        <v>231.55</v>
      </c>
      <c r="L389" s="57">
        <f t="shared" si="5"/>
        <v>3957.1400000000003</v>
      </c>
    </row>
    <row r="390" spans="1:12" ht="39.6" x14ac:dyDescent="0.3">
      <c r="A390" s="55" t="s">
        <v>1076</v>
      </c>
      <c r="B390" s="54" t="s">
        <v>68</v>
      </c>
      <c r="C390" s="54" t="s">
        <v>1077</v>
      </c>
      <c r="D390" s="56" t="s">
        <v>94</v>
      </c>
      <c r="E390" s="55">
        <v>10</v>
      </c>
      <c r="F390" s="57">
        <v>710.55</v>
      </c>
      <c r="G390" s="57">
        <v>0</v>
      </c>
      <c r="H390" s="57">
        <v>61.4</v>
      </c>
      <c r="I390" s="57">
        <v>61.4</v>
      </c>
      <c r="J390" s="57">
        <v>0</v>
      </c>
      <c r="K390" s="57">
        <v>614</v>
      </c>
      <c r="L390" s="57">
        <f t="shared" si="5"/>
        <v>7105.5</v>
      </c>
    </row>
    <row r="391" spans="1:12" ht="39.6" x14ac:dyDescent="0.3">
      <c r="A391" s="55" t="s">
        <v>1078</v>
      </c>
      <c r="B391" s="54" t="s">
        <v>68</v>
      </c>
      <c r="C391" s="54" t="s">
        <v>1079</v>
      </c>
      <c r="D391" s="56" t="s">
        <v>94</v>
      </c>
      <c r="E391" s="55">
        <v>10</v>
      </c>
      <c r="F391" s="57">
        <v>1102.07</v>
      </c>
      <c r="G391" s="57">
        <v>0</v>
      </c>
      <c r="H391" s="57">
        <v>105.65</v>
      </c>
      <c r="I391" s="57">
        <v>105.65</v>
      </c>
      <c r="J391" s="57">
        <v>0</v>
      </c>
      <c r="K391" s="57">
        <v>1056.5</v>
      </c>
      <c r="L391" s="57">
        <f t="shared" ref="L391:L454" si="6">E391*F391</f>
        <v>11020.699999999999</v>
      </c>
    </row>
    <row r="392" spans="1:12" ht="26.4" x14ac:dyDescent="0.3">
      <c r="A392" s="55" t="s">
        <v>1080</v>
      </c>
      <c r="B392" s="54" t="s">
        <v>68</v>
      </c>
      <c r="C392" s="54" t="s">
        <v>1081</v>
      </c>
      <c r="D392" s="56" t="s">
        <v>94</v>
      </c>
      <c r="E392" s="55">
        <v>10</v>
      </c>
      <c r="F392" s="57">
        <v>136.69999999999999</v>
      </c>
      <c r="G392" s="57">
        <v>0</v>
      </c>
      <c r="H392" s="57">
        <v>83.68</v>
      </c>
      <c r="I392" s="57">
        <v>83.68</v>
      </c>
      <c r="J392" s="57">
        <v>0</v>
      </c>
      <c r="K392" s="57">
        <v>1004.16</v>
      </c>
      <c r="L392" s="57">
        <f t="shared" si="6"/>
        <v>1367</v>
      </c>
    </row>
    <row r="393" spans="1:12" ht="26.4" x14ac:dyDescent="0.3">
      <c r="A393" s="55" t="s">
        <v>1082</v>
      </c>
      <c r="B393" s="54" t="s">
        <v>68</v>
      </c>
      <c r="C393" s="54" t="s">
        <v>1083</v>
      </c>
      <c r="D393" s="56" t="s">
        <v>94</v>
      </c>
      <c r="E393" s="55">
        <v>14</v>
      </c>
      <c r="F393" s="57">
        <v>118.65</v>
      </c>
      <c r="G393" s="57">
        <v>0</v>
      </c>
      <c r="H393" s="57">
        <v>147.15</v>
      </c>
      <c r="I393" s="57">
        <v>147.15</v>
      </c>
      <c r="J393" s="57">
        <v>0</v>
      </c>
      <c r="K393" s="57">
        <v>735.75</v>
      </c>
      <c r="L393" s="57">
        <f t="shared" si="6"/>
        <v>1661.1000000000001</v>
      </c>
    </row>
    <row r="394" spans="1:12" ht="26.4" x14ac:dyDescent="0.3">
      <c r="A394" s="55" t="s">
        <v>1084</v>
      </c>
      <c r="B394" s="54" t="s">
        <v>68</v>
      </c>
      <c r="C394" s="54" t="s">
        <v>1085</v>
      </c>
      <c r="D394" s="56" t="s">
        <v>94</v>
      </c>
      <c r="E394" s="55">
        <v>10</v>
      </c>
      <c r="F394" s="57">
        <v>199.17</v>
      </c>
      <c r="G394" s="57">
        <v>0</v>
      </c>
      <c r="H394" s="57">
        <v>305.18</v>
      </c>
      <c r="I394" s="57">
        <v>305.18</v>
      </c>
      <c r="J394" s="57">
        <v>0</v>
      </c>
      <c r="K394" s="57">
        <v>1525.9</v>
      </c>
      <c r="L394" s="57">
        <f t="shared" si="6"/>
        <v>1991.6999999999998</v>
      </c>
    </row>
    <row r="395" spans="1:12" ht="26.4" x14ac:dyDescent="0.3">
      <c r="A395" s="55" t="s">
        <v>1086</v>
      </c>
      <c r="B395" s="54" t="s">
        <v>68</v>
      </c>
      <c r="C395" s="54" t="s">
        <v>1087</v>
      </c>
      <c r="D395" s="56" t="s">
        <v>94</v>
      </c>
      <c r="E395" s="55">
        <v>10</v>
      </c>
      <c r="F395" s="57">
        <v>756.42</v>
      </c>
      <c r="G395" s="57">
        <v>0</v>
      </c>
      <c r="H395" s="57">
        <v>369.48</v>
      </c>
      <c r="I395" s="57">
        <v>369.48</v>
      </c>
      <c r="J395" s="57">
        <v>0</v>
      </c>
      <c r="K395" s="57">
        <v>1847.4</v>
      </c>
      <c r="L395" s="57">
        <f t="shared" si="6"/>
        <v>7564.2</v>
      </c>
    </row>
    <row r="396" spans="1:12" x14ac:dyDescent="0.3">
      <c r="A396" s="55" t="s">
        <v>1093</v>
      </c>
      <c r="B396" s="54" t="s">
        <v>68</v>
      </c>
      <c r="C396" s="54" t="s">
        <v>1094</v>
      </c>
      <c r="D396" s="56" t="s">
        <v>313</v>
      </c>
      <c r="E396" s="55">
        <v>115</v>
      </c>
      <c r="F396" s="57">
        <v>171.99</v>
      </c>
      <c r="G396" s="57">
        <v>0</v>
      </c>
      <c r="H396" s="57">
        <v>769.86</v>
      </c>
      <c r="I396" s="57">
        <v>769.86</v>
      </c>
      <c r="J396" s="57">
        <v>0</v>
      </c>
      <c r="K396" s="57">
        <v>3849.3</v>
      </c>
      <c r="L396" s="57">
        <f t="shared" si="6"/>
        <v>19778.850000000002</v>
      </c>
    </row>
    <row r="397" spans="1:12" ht="39.6" x14ac:dyDescent="0.3">
      <c r="A397" s="55" t="s">
        <v>1089</v>
      </c>
      <c r="B397" s="54" t="s">
        <v>68</v>
      </c>
      <c r="C397" s="54" t="s">
        <v>1090</v>
      </c>
      <c r="D397" s="56" t="s">
        <v>246</v>
      </c>
      <c r="E397" s="55">
        <v>23.6</v>
      </c>
      <c r="F397" s="57">
        <v>39.31</v>
      </c>
      <c r="G397" s="57">
        <v>0</v>
      </c>
      <c r="H397" s="57">
        <v>200</v>
      </c>
      <c r="I397" s="57">
        <v>200</v>
      </c>
      <c r="J397" s="57">
        <v>0</v>
      </c>
      <c r="K397" s="57">
        <v>2000</v>
      </c>
      <c r="L397" s="57">
        <f t="shared" si="6"/>
        <v>927.71600000000012</v>
      </c>
    </row>
    <row r="398" spans="1:12" ht="26.4" x14ac:dyDescent="0.3">
      <c r="A398" s="55" t="s">
        <v>1091</v>
      </c>
      <c r="B398" s="54" t="s">
        <v>68</v>
      </c>
      <c r="C398" s="54" t="s">
        <v>1092</v>
      </c>
      <c r="D398" s="56" t="s">
        <v>246</v>
      </c>
      <c r="E398" s="55">
        <v>25</v>
      </c>
      <c r="F398" s="57">
        <v>33.83</v>
      </c>
      <c r="G398" s="57">
        <v>0</v>
      </c>
      <c r="H398" s="57">
        <v>86.59</v>
      </c>
      <c r="I398" s="57">
        <v>86.59</v>
      </c>
      <c r="J398" s="57">
        <v>0</v>
      </c>
      <c r="K398" s="57">
        <v>259.77</v>
      </c>
      <c r="L398" s="57">
        <f t="shared" si="6"/>
        <v>845.75</v>
      </c>
    </row>
    <row r="399" spans="1:12" x14ac:dyDescent="0.3">
      <c r="A399" s="55" t="s">
        <v>1101</v>
      </c>
      <c r="B399" s="54" t="s">
        <v>68</v>
      </c>
      <c r="C399" s="54" t="s">
        <v>1102</v>
      </c>
      <c r="D399" s="56" t="s">
        <v>313</v>
      </c>
      <c r="E399" s="55">
        <v>8</v>
      </c>
      <c r="F399" s="57">
        <v>213.65</v>
      </c>
      <c r="G399" s="57">
        <v>0</v>
      </c>
      <c r="H399" s="57">
        <v>37.33</v>
      </c>
      <c r="I399" s="57">
        <v>37.33</v>
      </c>
      <c r="J399" s="57">
        <v>0</v>
      </c>
      <c r="K399" s="57">
        <v>111.99</v>
      </c>
      <c r="L399" s="57">
        <f t="shared" si="6"/>
        <v>1709.2</v>
      </c>
    </row>
    <row r="400" spans="1:12" ht="26.4" x14ac:dyDescent="0.3">
      <c r="A400" s="55" t="s">
        <v>1097</v>
      </c>
      <c r="B400" s="54" t="s">
        <v>68</v>
      </c>
      <c r="C400" s="54" t="s">
        <v>1098</v>
      </c>
      <c r="D400" s="56" t="s">
        <v>313</v>
      </c>
      <c r="E400" s="55">
        <v>3</v>
      </c>
      <c r="F400" s="57">
        <v>277.36</v>
      </c>
      <c r="G400" s="57">
        <v>0</v>
      </c>
      <c r="H400" s="57">
        <v>163.76</v>
      </c>
      <c r="I400" s="57">
        <v>163.76</v>
      </c>
      <c r="J400" s="57">
        <v>0</v>
      </c>
      <c r="K400" s="57">
        <v>2620.16</v>
      </c>
      <c r="L400" s="57">
        <f t="shared" si="6"/>
        <v>832.08</v>
      </c>
    </row>
    <row r="401" spans="1:12" x14ac:dyDescent="0.3">
      <c r="A401" s="55" t="s">
        <v>1099</v>
      </c>
      <c r="B401" s="54" t="s">
        <v>68</v>
      </c>
      <c r="C401" s="54" t="s">
        <v>1100</v>
      </c>
      <c r="D401" s="56" t="s">
        <v>313</v>
      </c>
      <c r="E401" s="55">
        <v>7</v>
      </c>
      <c r="F401" s="57">
        <v>163.66</v>
      </c>
      <c r="G401" s="57">
        <v>0</v>
      </c>
      <c r="H401" s="57">
        <v>54.45</v>
      </c>
      <c r="I401" s="57">
        <v>54.45</v>
      </c>
      <c r="J401" s="57">
        <v>0</v>
      </c>
      <c r="K401" s="57">
        <v>163.35</v>
      </c>
      <c r="L401" s="57">
        <f t="shared" si="6"/>
        <v>1145.6199999999999</v>
      </c>
    </row>
    <row r="402" spans="1:12" x14ac:dyDescent="0.3">
      <c r="A402" s="55" t="s">
        <v>1095</v>
      </c>
      <c r="B402" s="54" t="s">
        <v>68</v>
      </c>
      <c r="C402" s="54" t="s">
        <v>1096</v>
      </c>
      <c r="D402" s="56" t="s">
        <v>313</v>
      </c>
      <c r="E402" s="55">
        <v>135</v>
      </c>
      <c r="F402" s="57">
        <v>322.5</v>
      </c>
      <c r="G402" s="57">
        <v>0</v>
      </c>
      <c r="H402" s="57">
        <v>24.55</v>
      </c>
      <c r="I402" s="57">
        <v>24.55</v>
      </c>
      <c r="J402" s="57">
        <v>0</v>
      </c>
      <c r="K402" s="57">
        <v>2086.75</v>
      </c>
      <c r="L402" s="57">
        <f t="shared" si="6"/>
        <v>43537.5</v>
      </c>
    </row>
    <row r="403" spans="1:12" ht="26.4" x14ac:dyDescent="0.3">
      <c r="A403" s="55" t="s">
        <v>1145</v>
      </c>
      <c r="B403" s="54" t="s">
        <v>98</v>
      </c>
      <c r="C403" s="54" t="s">
        <v>292</v>
      </c>
      <c r="D403" s="56" t="s">
        <v>94</v>
      </c>
      <c r="E403" s="55">
        <v>5</v>
      </c>
      <c r="F403" s="57">
        <v>245.9</v>
      </c>
      <c r="G403" s="57">
        <v>0</v>
      </c>
      <c r="H403" s="57">
        <v>36.39</v>
      </c>
      <c r="I403" s="57">
        <v>36.39</v>
      </c>
      <c r="J403" s="57">
        <v>0</v>
      </c>
      <c r="K403" s="57">
        <v>72.78</v>
      </c>
      <c r="L403" s="57">
        <f t="shared" si="6"/>
        <v>1229.5</v>
      </c>
    </row>
    <row r="404" spans="1:12" ht="26.4" x14ac:dyDescent="0.3">
      <c r="A404" s="55" t="s">
        <v>1146</v>
      </c>
      <c r="B404" s="54" t="s">
        <v>98</v>
      </c>
      <c r="C404" s="54" t="s">
        <v>293</v>
      </c>
      <c r="D404" s="56" t="s">
        <v>94</v>
      </c>
      <c r="E404" s="55">
        <v>2</v>
      </c>
      <c r="F404" s="57">
        <v>239.18</v>
      </c>
      <c r="G404" s="57">
        <v>0</v>
      </c>
      <c r="H404" s="57">
        <v>44.6</v>
      </c>
      <c r="I404" s="57">
        <v>44.6</v>
      </c>
      <c r="J404" s="57">
        <v>0</v>
      </c>
      <c r="K404" s="57">
        <v>89.2</v>
      </c>
      <c r="L404" s="57">
        <f t="shared" si="6"/>
        <v>478.36</v>
      </c>
    </row>
    <row r="405" spans="1:12" ht="26.4" x14ac:dyDescent="0.3">
      <c r="A405" s="55" t="s">
        <v>1147</v>
      </c>
      <c r="B405" s="54" t="s">
        <v>98</v>
      </c>
      <c r="C405" s="54" t="s">
        <v>306</v>
      </c>
      <c r="D405" s="56" t="s">
        <v>94</v>
      </c>
      <c r="E405" s="55">
        <v>1</v>
      </c>
      <c r="F405" s="57">
        <v>967.12</v>
      </c>
      <c r="G405" s="57">
        <v>0</v>
      </c>
      <c r="H405" s="57">
        <v>37.17</v>
      </c>
      <c r="I405" s="57">
        <v>37.17</v>
      </c>
      <c r="J405" s="57">
        <v>0</v>
      </c>
      <c r="K405" s="57">
        <v>5129.46</v>
      </c>
      <c r="L405" s="57">
        <f t="shared" si="6"/>
        <v>967.12</v>
      </c>
    </row>
    <row r="406" spans="1:12" ht="39.6" x14ac:dyDescent="0.3">
      <c r="A406" s="55" t="s">
        <v>1148</v>
      </c>
      <c r="B406" s="54" t="s">
        <v>98</v>
      </c>
      <c r="C406" s="54" t="s">
        <v>1149</v>
      </c>
      <c r="D406" s="56" t="s">
        <v>94</v>
      </c>
      <c r="E406" s="55">
        <v>1</v>
      </c>
      <c r="F406" s="57">
        <v>700</v>
      </c>
      <c r="G406" s="57">
        <v>0</v>
      </c>
      <c r="H406" s="57">
        <v>57.4</v>
      </c>
      <c r="I406" s="57">
        <v>57.4</v>
      </c>
      <c r="J406" s="57">
        <v>0</v>
      </c>
      <c r="K406" s="57">
        <v>861</v>
      </c>
      <c r="L406" s="57">
        <f t="shared" si="6"/>
        <v>700</v>
      </c>
    </row>
    <row r="407" spans="1:12" ht="26.4" x14ac:dyDescent="0.3">
      <c r="A407" s="55" t="s">
        <v>1150</v>
      </c>
      <c r="B407" s="54" t="s">
        <v>98</v>
      </c>
      <c r="C407" s="54" t="s">
        <v>328</v>
      </c>
      <c r="D407" s="56" t="s">
        <v>94</v>
      </c>
      <c r="E407" s="55">
        <v>1</v>
      </c>
      <c r="F407" s="57">
        <v>11355.5</v>
      </c>
      <c r="G407" s="57">
        <v>0</v>
      </c>
      <c r="H407" s="57">
        <v>3100</v>
      </c>
      <c r="I407" s="57">
        <v>3100</v>
      </c>
      <c r="J407" s="57">
        <v>0</v>
      </c>
      <c r="K407" s="57">
        <v>3100</v>
      </c>
      <c r="L407" s="57">
        <f t="shared" si="6"/>
        <v>11355.5</v>
      </c>
    </row>
    <row r="408" spans="1:12" x14ac:dyDescent="0.3">
      <c r="A408" s="55" t="s">
        <v>1151</v>
      </c>
      <c r="B408" s="54" t="s">
        <v>98</v>
      </c>
      <c r="C408" s="54" t="s">
        <v>329</v>
      </c>
      <c r="D408" s="56" t="s">
        <v>94</v>
      </c>
      <c r="E408" s="55">
        <v>1</v>
      </c>
      <c r="F408" s="57">
        <v>240</v>
      </c>
      <c r="G408" s="57">
        <v>0</v>
      </c>
      <c r="H408" s="57">
        <v>1875</v>
      </c>
      <c r="I408" s="57">
        <v>1875</v>
      </c>
      <c r="J408" s="57">
        <v>0</v>
      </c>
      <c r="K408" s="57">
        <v>1875</v>
      </c>
      <c r="L408" s="57">
        <f t="shared" si="6"/>
        <v>240</v>
      </c>
    </row>
    <row r="409" spans="1:12" x14ac:dyDescent="0.3">
      <c r="A409" s="55" t="s">
        <v>1152</v>
      </c>
      <c r="B409" s="54" t="s">
        <v>98</v>
      </c>
      <c r="C409" s="54" t="s">
        <v>344</v>
      </c>
      <c r="D409" s="56" t="s">
        <v>300</v>
      </c>
      <c r="E409" s="55">
        <v>40</v>
      </c>
      <c r="F409" s="57">
        <v>8.77</v>
      </c>
      <c r="G409" s="57">
        <v>0</v>
      </c>
      <c r="H409" s="57">
        <v>8.4499999999999993</v>
      </c>
      <c r="I409" s="57">
        <v>8.4499999999999993</v>
      </c>
      <c r="J409" s="57">
        <v>0</v>
      </c>
      <c r="K409" s="57">
        <v>67.599999999999994</v>
      </c>
      <c r="L409" s="57">
        <f t="shared" si="6"/>
        <v>350.79999999999995</v>
      </c>
    </row>
    <row r="410" spans="1:12" x14ac:dyDescent="0.3">
      <c r="A410" s="55" t="s">
        <v>1153</v>
      </c>
      <c r="B410" s="54" t="s">
        <v>98</v>
      </c>
      <c r="C410" s="54" t="s">
        <v>345</v>
      </c>
      <c r="D410" s="56" t="s">
        <v>300</v>
      </c>
      <c r="E410" s="55">
        <v>1348</v>
      </c>
      <c r="F410" s="57">
        <v>3.26</v>
      </c>
      <c r="G410" s="57">
        <v>0</v>
      </c>
      <c r="H410" s="57">
        <v>11.3</v>
      </c>
      <c r="I410" s="57">
        <v>11.3</v>
      </c>
      <c r="J410" s="57">
        <v>0</v>
      </c>
      <c r="K410" s="57">
        <v>395.5</v>
      </c>
      <c r="L410" s="57">
        <f t="shared" si="6"/>
        <v>4394.4799999999996</v>
      </c>
    </row>
    <row r="411" spans="1:12" x14ac:dyDescent="0.3">
      <c r="A411" s="55" t="s">
        <v>1154</v>
      </c>
      <c r="B411" s="54" t="s">
        <v>98</v>
      </c>
      <c r="C411" s="54" t="s">
        <v>384</v>
      </c>
      <c r="D411" s="56" t="s">
        <v>300</v>
      </c>
      <c r="E411" s="55">
        <v>1</v>
      </c>
      <c r="F411" s="57">
        <v>284.05</v>
      </c>
      <c r="G411" s="57">
        <v>0</v>
      </c>
      <c r="H411" s="57">
        <v>20</v>
      </c>
      <c r="I411" s="57">
        <v>20</v>
      </c>
      <c r="J411" s="57">
        <v>0</v>
      </c>
      <c r="K411" s="57">
        <v>100</v>
      </c>
      <c r="L411" s="57">
        <f t="shared" si="6"/>
        <v>284.05</v>
      </c>
    </row>
    <row r="412" spans="1:12" x14ac:dyDescent="0.3">
      <c r="A412" s="55" t="s">
        <v>1155</v>
      </c>
      <c r="B412" s="54" t="s">
        <v>98</v>
      </c>
      <c r="C412" s="54" t="s">
        <v>391</v>
      </c>
      <c r="D412" s="56" t="s">
        <v>300</v>
      </c>
      <c r="E412" s="55">
        <v>678</v>
      </c>
      <c r="F412" s="57">
        <v>1.99</v>
      </c>
      <c r="G412" s="57">
        <v>0</v>
      </c>
      <c r="H412" s="57">
        <v>72.290000000000006</v>
      </c>
      <c r="I412" s="57">
        <v>72.290000000000006</v>
      </c>
      <c r="J412" s="57">
        <v>0</v>
      </c>
      <c r="K412" s="57">
        <v>867.48</v>
      </c>
      <c r="L412" s="57">
        <f t="shared" si="6"/>
        <v>1349.22</v>
      </c>
    </row>
    <row r="413" spans="1:12" ht="39.6" x14ac:dyDescent="0.3">
      <c r="A413" s="55" t="s">
        <v>1156</v>
      </c>
      <c r="B413" s="54" t="s">
        <v>98</v>
      </c>
      <c r="C413" s="54" t="s">
        <v>392</v>
      </c>
      <c r="D413" s="56" t="s">
        <v>300</v>
      </c>
      <c r="E413" s="55">
        <v>150</v>
      </c>
      <c r="F413" s="57">
        <v>16.309999999999999</v>
      </c>
      <c r="G413" s="57">
        <v>0</v>
      </c>
      <c r="H413" s="57">
        <v>82.72</v>
      </c>
      <c r="I413" s="57">
        <v>82.72</v>
      </c>
      <c r="J413" s="57">
        <v>0</v>
      </c>
      <c r="K413" s="57">
        <v>413.6</v>
      </c>
      <c r="L413" s="57">
        <f t="shared" si="6"/>
        <v>2446.5</v>
      </c>
    </row>
    <row r="414" spans="1:12" x14ac:dyDescent="0.3">
      <c r="A414" s="55" t="s">
        <v>1157</v>
      </c>
      <c r="B414" s="54" t="s">
        <v>98</v>
      </c>
      <c r="C414" s="54" t="s">
        <v>393</v>
      </c>
      <c r="D414" s="56" t="s">
        <v>300</v>
      </c>
      <c r="E414" s="55">
        <v>89</v>
      </c>
      <c r="F414" s="57">
        <v>6.94</v>
      </c>
      <c r="G414" s="57">
        <v>0</v>
      </c>
      <c r="H414" s="57">
        <v>3.83</v>
      </c>
      <c r="I414" s="57">
        <v>3.83</v>
      </c>
      <c r="J414" s="57">
        <v>0</v>
      </c>
      <c r="K414" s="57">
        <v>19.149999999999999</v>
      </c>
      <c r="L414" s="57">
        <f t="shared" si="6"/>
        <v>617.66000000000008</v>
      </c>
    </row>
    <row r="415" spans="1:12" x14ac:dyDescent="0.3">
      <c r="A415" s="55" t="s">
        <v>1158</v>
      </c>
      <c r="B415" s="54" t="s">
        <v>98</v>
      </c>
      <c r="C415" s="54" t="s">
        <v>395</v>
      </c>
      <c r="D415" s="56" t="s">
        <v>94</v>
      </c>
      <c r="E415" s="55">
        <v>3</v>
      </c>
      <c r="F415" s="57">
        <v>669</v>
      </c>
      <c r="G415" s="57">
        <v>0</v>
      </c>
      <c r="H415" s="57">
        <v>35</v>
      </c>
      <c r="I415" s="57">
        <v>35</v>
      </c>
      <c r="J415" s="57">
        <v>0</v>
      </c>
      <c r="K415" s="57">
        <v>10500</v>
      </c>
      <c r="L415" s="57">
        <f t="shared" si="6"/>
        <v>2007</v>
      </c>
    </row>
    <row r="416" spans="1:12" x14ac:dyDescent="0.3">
      <c r="A416" s="55" t="s">
        <v>1159</v>
      </c>
      <c r="B416" s="54" t="s">
        <v>98</v>
      </c>
      <c r="C416" s="54" t="s">
        <v>1160</v>
      </c>
      <c r="D416" s="56" t="s">
        <v>94</v>
      </c>
      <c r="E416" s="55">
        <v>22</v>
      </c>
      <c r="F416" s="57">
        <v>280</v>
      </c>
      <c r="G416" s="57">
        <v>0</v>
      </c>
      <c r="H416" s="57">
        <v>19.989999999999998</v>
      </c>
      <c r="I416" s="57">
        <v>19.989999999999998</v>
      </c>
      <c r="J416" s="57">
        <v>0</v>
      </c>
      <c r="K416" s="57">
        <v>3638.18</v>
      </c>
      <c r="L416" s="57">
        <f t="shared" si="6"/>
        <v>6160</v>
      </c>
    </row>
    <row r="417" spans="1:12" ht="92.4" x14ac:dyDescent="0.3">
      <c r="A417" s="55" t="s">
        <v>1161</v>
      </c>
      <c r="B417" s="54" t="s">
        <v>98</v>
      </c>
      <c r="C417" s="54" t="s">
        <v>408</v>
      </c>
      <c r="D417" s="56" t="s">
        <v>18</v>
      </c>
      <c r="E417" s="55">
        <v>37</v>
      </c>
      <c r="F417" s="57">
        <v>280</v>
      </c>
      <c r="G417" s="57">
        <v>0</v>
      </c>
      <c r="H417" s="57">
        <v>32.380000000000003</v>
      </c>
      <c r="I417" s="57">
        <v>32.380000000000003</v>
      </c>
      <c r="J417" s="57">
        <v>0</v>
      </c>
      <c r="K417" s="57">
        <v>64.760000000000005</v>
      </c>
      <c r="L417" s="57">
        <f t="shared" si="6"/>
        <v>10360</v>
      </c>
    </row>
    <row r="418" spans="1:12" ht="26.4" x14ac:dyDescent="0.3">
      <c r="A418" s="55" t="s">
        <v>1162</v>
      </c>
      <c r="B418" s="54" t="s">
        <v>98</v>
      </c>
      <c r="C418" s="54" t="s">
        <v>409</v>
      </c>
      <c r="D418" s="56" t="s">
        <v>94</v>
      </c>
      <c r="E418" s="55">
        <v>22</v>
      </c>
      <c r="F418" s="57">
        <v>2930.62</v>
      </c>
      <c r="G418" s="57">
        <v>0</v>
      </c>
      <c r="H418" s="57">
        <v>321.63</v>
      </c>
      <c r="I418" s="57">
        <v>321.63</v>
      </c>
      <c r="J418" s="57">
        <v>0</v>
      </c>
      <c r="K418" s="57">
        <v>643.26</v>
      </c>
      <c r="L418" s="57">
        <f t="shared" si="6"/>
        <v>64473.64</v>
      </c>
    </row>
    <row r="419" spans="1:12" x14ac:dyDescent="0.3">
      <c r="A419" s="55" t="s">
        <v>1163</v>
      </c>
      <c r="B419" s="54" t="s">
        <v>98</v>
      </c>
      <c r="C419" s="54" t="s">
        <v>428</v>
      </c>
      <c r="D419" s="56" t="s">
        <v>94</v>
      </c>
      <c r="E419" s="55">
        <v>1</v>
      </c>
      <c r="F419" s="57">
        <v>1650</v>
      </c>
      <c r="G419" s="57">
        <v>0</v>
      </c>
      <c r="H419" s="57">
        <v>756.68</v>
      </c>
      <c r="I419" s="57">
        <v>756.68</v>
      </c>
      <c r="J419" s="57">
        <v>0</v>
      </c>
      <c r="K419" s="57">
        <v>2270.04</v>
      </c>
      <c r="L419" s="57">
        <f t="shared" si="6"/>
        <v>1650</v>
      </c>
    </row>
    <row r="420" spans="1:12" ht="79.2" x14ac:dyDescent="0.3">
      <c r="A420" s="55" t="s">
        <v>1164</v>
      </c>
      <c r="B420" s="54" t="s">
        <v>98</v>
      </c>
      <c r="C420" s="54" t="s">
        <v>433</v>
      </c>
      <c r="D420" s="56" t="s">
        <v>94</v>
      </c>
      <c r="E420" s="55">
        <v>2</v>
      </c>
      <c r="F420" s="57">
        <v>1641.23</v>
      </c>
      <c r="G420" s="57">
        <v>0</v>
      </c>
      <c r="H420" s="57">
        <v>44.51</v>
      </c>
      <c r="I420" s="57">
        <v>44.51</v>
      </c>
      <c r="J420" s="57">
        <v>0</v>
      </c>
      <c r="K420" s="57">
        <v>222.55</v>
      </c>
      <c r="L420" s="57">
        <f t="shared" si="6"/>
        <v>3282.46</v>
      </c>
    </row>
    <row r="421" spans="1:12" ht="26.4" x14ac:dyDescent="0.3">
      <c r="A421" s="55" t="s">
        <v>1165</v>
      </c>
      <c r="B421" s="54" t="s">
        <v>98</v>
      </c>
      <c r="C421" s="54" t="s">
        <v>434</v>
      </c>
      <c r="D421" s="56" t="s">
        <v>94</v>
      </c>
      <c r="E421" s="55">
        <v>3</v>
      </c>
      <c r="F421" s="57">
        <v>19.16</v>
      </c>
      <c r="G421" s="57">
        <v>0</v>
      </c>
      <c r="H421" s="57">
        <v>0.64</v>
      </c>
      <c r="I421" s="57">
        <v>0.64</v>
      </c>
      <c r="J421" s="57">
        <v>0</v>
      </c>
      <c r="K421" s="57">
        <v>192</v>
      </c>
      <c r="L421" s="57">
        <f t="shared" si="6"/>
        <v>57.480000000000004</v>
      </c>
    </row>
    <row r="422" spans="1:12" x14ac:dyDescent="0.3">
      <c r="A422" s="55" t="s">
        <v>1166</v>
      </c>
      <c r="B422" s="54" t="s">
        <v>98</v>
      </c>
      <c r="C422" s="54" t="s">
        <v>435</v>
      </c>
      <c r="D422" s="56" t="s">
        <v>94</v>
      </c>
      <c r="E422" s="55">
        <v>1</v>
      </c>
      <c r="F422" s="57">
        <v>4510.6099999999997</v>
      </c>
      <c r="G422" s="57">
        <v>0</v>
      </c>
      <c r="H422" s="57">
        <v>140.62</v>
      </c>
      <c r="I422" s="57">
        <v>140.62</v>
      </c>
      <c r="J422" s="57">
        <v>0</v>
      </c>
      <c r="K422" s="57">
        <v>1406.2</v>
      </c>
      <c r="L422" s="57">
        <f t="shared" si="6"/>
        <v>4510.6099999999997</v>
      </c>
    </row>
    <row r="423" spans="1:12" x14ac:dyDescent="0.3">
      <c r="A423" s="55" t="s">
        <v>1167</v>
      </c>
      <c r="B423" s="54" t="s">
        <v>98</v>
      </c>
      <c r="C423" s="54" t="s">
        <v>1168</v>
      </c>
      <c r="D423" s="56" t="s">
        <v>94</v>
      </c>
      <c r="E423" s="55">
        <v>1</v>
      </c>
      <c r="F423" s="57">
        <v>3696.5</v>
      </c>
      <c r="G423" s="57">
        <v>0</v>
      </c>
      <c r="H423" s="57">
        <v>74.06</v>
      </c>
      <c r="I423" s="57">
        <v>74.06</v>
      </c>
      <c r="J423" s="57">
        <v>0</v>
      </c>
      <c r="K423" s="57">
        <v>740.6</v>
      </c>
      <c r="L423" s="57">
        <f t="shared" si="6"/>
        <v>3696.5</v>
      </c>
    </row>
    <row r="424" spans="1:12" x14ac:dyDescent="0.3">
      <c r="A424" s="55" t="s">
        <v>1169</v>
      </c>
      <c r="B424" s="54" t="s">
        <v>98</v>
      </c>
      <c r="C424" s="54" t="s">
        <v>472</v>
      </c>
      <c r="D424" s="56" t="s">
        <v>94</v>
      </c>
      <c r="E424" s="55">
        <v>1</v>
      </c>
      <c r="F424" s="57">
        <v>2000.57</v>
      </c>
      <c r="G424" s="57">
        <v>0</v>
      </c>
      <c r="H424" s="57">
        <v>188.34</v>
      </c>
      <c r="I424" s="57">
        <v>188.34</v>
      </c>
      <c r="J424" s="57">
        <v>0</v>
      </c>
      <c r="K424" s="57">
        <v>941.7</v>
      </c>
      <c r="L424" s="57">
        <f t="shared" si="6"/>
        <v>2000.57</v>
      </c>
    </row>
    <row r="425" spans="1:12" ht="39.6" x14ac:dyDescent="0.3">
      <c r="A425" s="55" t="s">
        <v>1170</v>
      </c>
      <c r="B425" s="54" t="s">
        <v>98</v>
      </c>
      <c r="C425" s="54" t="s">
        <v>493</v>
      </c>
      <c r="D425" s="56" t="s">
        <v>94</v>
      </c>
      <c r="E425" s="55">
        <v>12</v>
      </c>
      <c r="F425" s="57">
        <v>38.619999999999997</v>
      </c>
      <c r="G425" s="57">
        <v>0</v>
      </c>
      <c r="H425" s="57">
        <v>1.28</v>
      </c>
      <c r="I425" s="57">
        <v>1.28</v>
      </c>
      <c r="J425" s="57">
        <v>0</v>
      </c>
      <c r="K425" s="57">
        <v>15.36</v>
      </c>
      <c r="L425" s="57">
        <f t="shared" si="6"/>
        <v>463.43999999999994</v>
      </c>
    </row>
    <row r="426" spans="1:12" x14ac:dyDescent="0.3">
      <c r="A426" s="55" t="s">
        <v>1171</v>
      </c>
      <c r="B426" s="54" t="s">
        <v>98</v>
      </c>
      <c r="C426" s="54" t="s">
        <v>508</v>
      </c>
      <c r="D426" s="56" t="s">
        <v>94</v>
      </c>
      <c r="E426" s="55">
        <v>2</v>
      </c>
      <c r="F426" s="57">
        <v>489.61</v>
      </c>
      <c r="G426" s="57">
        <v>0</v>
      </c>
      <c r="H426" s="57">
        <v>4.01</v>
      </c>
      <c r="I426" s="57">
        <v>4.01</v>
      </c>
      <c r="J426" s="57">
        <v>0</v>
      </c>
      <c r="K426" s="57">
        <v>52.13</v>
      </c>
      <c r="L426" s="57">
        <f t="shared" si="6"/>
        <v>979.22</v>
      </c>
    </row>
    <row r="427" spans="1:12" x14ac:dyDescent="0.3">
      <c r="A427" s="55" t="s">
        <v>1172</v>
      </c>
      <c r="B427" s="54" t="s">
        <v>98</v>
      </c>
      <c r="C427" s="54" t="s">
        <v>554</v>
      </c>
      <c r="D427" s="56" t="s">
        <v>94</v>
      </c>
      <c r="E427" s="55">
        <v>1</v>
      </c>
      <c r="F427" s="57">
        <v>2681.84</v>
      </c>
      <c r="G427" s="57">
        <v>0</v>
      </c>
      <c r="H427" s="57">
        <v>61.12</v>
      </c>
      <c r="I427" s="57">
        <v>61.12</v>
      </c>
      <c r="J427" s="57">
        <v>0</v>
      </c>
      <c r="K427" s="57">
        <v>733.44</v>
      </c>
      <c r="L427" s="57">
        <f t="shared" si="6"/>
        <v>2681.84</v>
      </c>
    </row>
    <row r="428" spans="1:12" x14ac:dyDescent="0.3">
      <c r="A428" s="55" t="s">
        <v>1173</v>
      </c>
      <c r="B428" s="54" t="s">
        <v>98</v>
      </c>
      <c r="C428" s="54" t="s">
        <v>555</v>
      </c>
      <c r="D428" s="56" t="s">
        <v>94</v>
      </c>
      <c r="E428" s="55">
        <v>2</v>
      </c>
      <c r="F428" s="57">
        <v>2049.6</v>
      </c>
      <c r="G428" s="57">
        <v>0</v>
      </c>
      <c r="H428" s="57">
        <v>123.16</v>
      </c>
      <c r="I428" s="57">
        <v>123.16</v>
      </c>
      <c r="J428" s="57">
        <v>0</v>
      </c>
      <c r="K428" s="57">
        <v>615.79999999999995</v>
      </c>
      <c r="L428" s="57">
        <f t="shared" si="6"/>
        <v>4099.2</v>
      </c>
    </row>
    <row r="429" spans="1:12" x14ac:dyDescent="0.3">
      <c r="A429" s="55" t="s">
        <v>1174</v>
      </c>
      <c r="B429" s="54" t="s">
        <v>98</v>
      </c>
      <c r="C429" s="54" t="s">
        <v>556</v>
      </c>
      <c r="D429" s="56" t="s">
        <v>94</v>
      </c>
      <c r="E429" s="55">
        <v>111</v>
      </c>
      <c r="F429" s="57">
        <v>1.6</v>
      </c>
      <c r="G429" s="57">
        <v>0</v>
      </c>
      <c r="H429" s="57">
        <v>54.9</v>
      </c>
      <c r="I429" s="57">
        <v>54.9</v>
      </c>
      <c r="J429" s="57">
        <v>0</v>
      </c>
      <c r="K429" s="57">
        <v>974.47</v>
      </c>
      <c r="L429" s="57">
        <f t="shared" si="6"/>
        <v>177.60000000000002</v>
      </c>
    </row>
    <row r="430" spans="1:12" x14ac:dyDescent="0.3">
      <c r="A430" s="55" t="s">
        <v>1175</v>
      </c>
      <c r="B430" s="54" t="s">
        <v>98</v>
      </c>
      <c r="C430" s="54" t="s">
        <v>559</v>
      </c>
      <c r="D430" s="56" t="s">
        <v>94</v>
      </c>
      <c r="E430" s="55">
        <v>76</v>
      </c>
      <c r="F430" s="57">
        <v>44.99</v>
      </c>
      <c r="G430" s="57">
        <v>0</v>
      </c>
      <c r="H430" s="57">
        <v>1.56</v>
      </c>
      <c r="I430" s="57">
        <v>1.56</v>
      </c>
      <c r="J430" s="57">
        <v>0</v>
      </c>
      <c r="K430" s="57">
        <v>7.8</v>
      </c>
      <c r="L430" s="57">
        <f t="shared" si="6"/>
        <v>3419.2400000000002</v>
      </c>
    </row>
    <row r="431" spans="1:12" ht="52.8" x14ac:dyDescent="0.3">
      <c r="A431" s="55" t="s">
        <v>1176</v>
      </c>
      <c r="B431" s="54" t="s">
        <v>98</v>
      </c>
      <c r="C431" s="54" t="s">
        <v>573</v>
      </c>
      <c r="D431" s="56" t="s">
        <v>300</v>
      </c>
      <c r="E431" s="55">
        <v>55</v>
      </c>
      <c r="F431" s="57">
        <v>120</v>
      </c>
      <c r="G431" s="57">
        <v>0</v>
      </c>
      <c r="H431" s="57">
        <v>97.1</v>
      </c>
      <c r="I431" s="57">
        <v>97.1</v>
      </c>
      <c r="J431" s="57">
        <v>0</v>
      </c>
      <c r="K431" s="57">
        <v>1942</v>
      </c>
      <c r="L431" s="57">
        <f t="shared" si="6"/>
        <v>6600</v>
      </c>
    </row>
    <row r="432" spans="1:12" x14ac:dyDescent="0.3">
      <c r="A432" s="55" t="s">
        <v>1177</v>
      </c>
      <c r="B432" s="54" t="s">
        <v>98</v>
      </c>
      <c r="C432" s="54" t="s">
        <v>578</v>
      </c>
      <c r="D432" s="56" t="s">
        <v>94</v>
      </c>
      <c r="E432" s="55">
        <v>3</v>
      </c>
      <c r="F432" s="57">
        <v>789</v>
      </c>
      <c r="G432" s="57">
        <v>0</v>
      </c>
      <c r="H432" s="57">
        <v>113.82</v>
      </c>
      <c r="I432" s="57">
        <v>113.82</v>
      </c>
      <c r="J432" s="57">
        <v>0</v>
      </c>
      <c r="K432" s="57">
        <v>3983.7</v>
      </c>
      <c r="L432" s="57">
        <f t="shared" si="6"/>
        <v>2367</v>
      </c>
    </row>
    <row r="433" spans="1:12" x14ac:dyDescent="0.3">
      <c r="A433" s="55" t="s">
        <v>1178</v>
      </c>
      <c r="B433" s="54" t="s">
        <v>98</v>
      </c>
      <c r="C433" s="54" t="s">
        <v>579</v>
      </c>
      <c r="D433" s="56" t="s">
        <v>94</v>
      </c>
      <c r="E433" s="55">
        <v>111</v>
      </c>
      <c r="F433" s="57">
        <v>799.99</v>
      </c>
      <c r="G433" s="57">
        <v>0</v>
      </c>
      <c r="H433" s="57">
        <v>195.6</v>
      </c>
      <c r="I433" s="57">
        <v>195.6</v>
      </c>
      <c r="J433" s="57">
        <v>0</v>
      </c>
      <c r="K433" s="57">
        <v>1956</v>
      </c>
      <c r="L433" s="57">
        <f t="shared" si="6"/>
        <v>88798.89</v>
      </c>
    </row>
    <row r="434" spans="1:12" x14ac:dyDescent="0.3">
      <c r="A434" s="55" t="s">
        <v>1179</v>
      </c>
      <c r="B434" s="54" t="s">
        <v>98</v>
      </c>
      <c r="C434" s="54" t="s">
        <v>580</v>
      </c>
      <c r="D434" s="56" t="s">
        <v>94</v>
      </c>
      <c r="E434" s="55">
        <v>10</v>
      </c>
      <c r="F434" s="57">
        <v>638.1</v>
      </c>
      <c r="G434" s="57">
        <v>0</v>
      </c>
      <c r="H434" s="57">
        <v>58.49</v>
      </c>
      <c r="I434" s="57">
        <v>58.49</v>
      </c>
      <c r="J434" s="57">
        <v>0</v>
      </c>
      <c r="K434" s="57">
        <v>2339.6</v>
      </c>
      <c r="L434" s="57">
        <f t="shared" si="6"/>
        <v>6381</v>
      </c>
    </row>
    <row r="435" spans="1:12" x14ac:dyDescent="0.3">
      <c r="A435" s="55" t="s">
        <v>1180</v>
      </c>
      <c r="B435" s="54" t="s">
        <v>98</v>
      </c>
      <c r="C435" s="54" t="s">
        <v>581</v>
      </c>
      <c r="D435" s="56" t="s">
        <v>94</v>
      </c>
      <c r="E435" s="55">
        <v>11</v>
      </c>
      <c r="F435" s="57">
        <v>879</v>
      </c>
      <c r="G435" s="57">
        <v>0</v>
      </c>
      <c r="H435" s="57">
        <v>109.49</v>
      </c>
      <c r="I435" s="57">
        <v>109.49</v>
      </c>
      <c r="J435" s="57">
        <v>0</v>
      </c>
      <c r="K435" s="57">
        <v>218.98</v>
      </c>
      <c r="L435" s="57">
        <f t="shared" si="6"/>
        <v>9669</v>
      </c>
    </row>
    <row r="436" spans="1:12" x14ac:dyDescent="0.3">
      <c r="A436" s="55" t="s">
        <v>1181</v>
      </c>
      <c r="B436" s="54" t="s">
        <v>98</v>
      </c>
      <c r="C436" s="54" t="s">
        <v>588</v>
      </c>
      <c r="D436" s="56" t="s">
        <v>94</v>
      </c>
      <c r="E436" s="55">
        <v>1</v>
      </c>
      <c r="F436" s="57">
        <v>2998</v>
      </c>
      <c r="G436" s="57">
        <v>0</v>
      </c>
      <c r="H436" s="57">
        <v>1.3</v>
      </c>
      <c r="I436" s="57">
        <v>1.3</v>
      </c>
      <c r="J436" s="57">
        <v>0</v>
      </c>
      <c r="K436" s="57">
        <v>234</v>
      </c>
      <c r="L436" s="57">
        <f t="shared" si="6"/>
        <v>2998</v>
      </c>
    </row>
    <row r="437" spans="1:12" x14ac:dyDescent="0.3">
      <c r="A437" s="55" t="s">
        <v>1182</v>
      </c>
      <c r="B437" s="54" t="s">
        <v>98</v>
      </c>
      <c r="C437" s="54" t="s">
        <v>592</v>
      </c>
      <c r="D437" s="56" t="s">
        <v>94</v>
      </c>
      <c r="E437" s="55">
        <v>1</v>
      </c>
      <c r="F437" s="57">
        <v>4319.47</v>
      </c>
      <c r="G437" s="57">
        <v>0</v>
      </c>
      <c r="H437" s="57">
        <v>153.4</v>
      </c>
      <c r="I437" s="57">
        <v>153.4</v>
      </c>
      <c r="J437" s="57">
        <v>0</v>
      </c>
      <c r="K437" s="57">
        <v>3528.2</v>
      </c>
      <c r="L437" s="57">
        <f t="shared" si="6"/>
        <v>4319.47</v>
      </c>
    </row>
    <row r="438" spans="1:12" ht="39.6" x14ac:dyDescent="0.3">
      <c r="A438" s="55" t="s">
        <v>1183</v>
      </c>
      <c r="B438" s="54" t="s">
        <v>98</v>
      </c>
      <c r="C438" s="54" t="s">
        <v>603</v>
      </c>
      <c r="D438" s="56" t="s">
        <v>94</v>
      </c>
      <c r="E438" s="55">
        <v>120</v>
      </c>
      <c r="F438" s="57">
        <v>499</v>
      </c>
      <c r="G438" s="57">
        <v>0</v>
      </c>
      <c r="H438" s="57">
        <v>0.64</v>
      </c>
      <c r="I438" s="57">
        <v>0.64</v>
      </c>
      <c r="J438" s="57">
        <v>0</v>
      </c>
      <c r="K438" s="57">
        <v>160</v>
      </c>
      <c r="L438" s="57">
        <f t="shared" si="6"/>
        <v>59880</v>
      </c>
    </row>
    <row r="439" spans="1:12" x14ac:dyDescent="0.3">
      <c r="A439" s="55" t="s">
        <v>1184</v>
      </c>
      <c r="B439" s="54" t="s">
        <v>98</v>
      </c>
      <c r="C439" s="54" t="s">
        <v>614</v>
      </c>
      <c r="D439" s="56" t="s">
        <v>94</v>
      </c>
      <c r="E439" s="55">
        <v>1</v>
      </c>
      <c r="F439" s="57">
        <v>25400</v>
      </c>
      <c r="G439" s="57">
        <v>0</v>
      </c>
      <c r="H439" s="57">
        <v>21.55</v>
      </c>
      <c r="I439" s="57">
        <v>21.55</v>
      </c>
      <c r="J439" s="57">
        <v>0</v>
      </c>
      <c r="K439" s="57">
        <v>2909.25</v>
      </c>
      <c r="L439" s="57">
        <f t="shared" si="6"/>
        <v>25400</v>
      </c>
    </row>
    <row r="440" spans="1:12" x14ac:dyDescent="0.3">
      <c r="A440" s="55" t="s">
        <v>1185</v>
      </c>
      <c r="B440" s="54" t="s">
        <v>98</v>
      </c>
      <c r="C440" s="54" t="s">
        <v>649</v>
      </c>
      <c r="D440" s="56" t="s">
        <v>94</v>
      </c>
      <c r="E440" s="55">
        <v>1</v>
      </c>
      <c r="F440" s="57">
        <v>7560</v>
      </c>
      <c r="G440" s="57">
        <v>0</v>
      </c>
      <c r="H440" s="57">
        <v>28.39</v>
      </c>
      <c r="I440" s="57">
        <v>28.39</v>
      </c>
      <c r="J440" s="57">
        <v>0</v>
      </c>
      <c r="K440" s="57">
        <v>4258.5</v>
      </c>
      <c r="L440" s="57">
        <f t="shared" si="6"/>
        <v>7560</v>
      </c>
    </row>
    <row r="441" spans="1:12" x14ac:dyDescent="0.3">
      <c r="A441" s="55" t="s">
        <v>1186</v>
      </c>
      <c r="B441" s="54" t="s">
        <v>98</v>
      </c>
      <c r="C441" s="54" t="s">
        <v>650</v>
      </c>
      <c r="D441" s="56" t="s">
        <v>94</v>
      </c>
      <c r="E441" s="55">
        <v>14</v>
      </c>
      <c r="F441" s="57">
        <v>106.6</v>
      </c>
      <c r="G441" s="57">
        <v>0</v>
      </c>
      <c r="H441" s="57">
        <v>46.56</v>
      </c>
      <c r="I441" s="57">
        <v>46.56</v>
      </c>
      <c r="J441" s="57">
        <v>0</v>
      </c>
      <c r="K441" s="57">
        <v>2421.12</v>
      </c>
      <c r="L441" s="57">
        <f t="shared" si="6"/>
        <v>1492.3999999999999</v>
      </c>
    </row>
    <row r="442" spans="1:12" x14ac:dyDescent="0.3">
      <c r="A442" s="55" t="s">
        <v>1187</v>
      </c>
      <c r="B442" s="54" t="s">
        <v>98</v>
      </c>
      <c r="C442" s="54" t="s">
        <v>651</v>
      </c>
      <c r="D442" s="56" t="s">
        <v>94</v>
      </c>
      <c r="E442" s="55">
        <v>17</v>
      </c>
      <c r="F442" s="57">
        <v>58.49</v>
      </c>
      <c r="G442" s="57">
        <v>0</v>
      </c>
      <c r="H442" s="57">
        <v>21.21</v>
      </c>
      <c r="I442" s="57">
        <v>21.21</v>
      </c>
      <c r="J442" s="57">
        <v>0</v>
      </c>
      <c r="K442" s="57">
        <v>10605</v>
      </c>
      <c r="L442" s="57">
        <f t="shared" si="6"/>
        <v>994.33</v>
      </c>
    </row>
    <row r="443" spans="1:12" x14ac:dyDescent="0.3">
      <c r="A443" s="55" t="s">
        <v>1188</v>
      </c>
      <c r="B443" s="54" t="s">
        <v>98</v>
      </c>
      <c r="C443" s="54" t="s">
        <v>674</v>
      </c>
      <c r="D443" s="56" t="s">
        <v>94</v>
      </c>
      <c r="E443" s="55">
        <v>161</v>
      </c>
      <c r="F443" s="57">
        <v>43.55</v>
      </c>
      <c r="G443" s="57">
        <v>0</v>
      </c>
      <c r="H443" s="57">
        <v>84.13</v>
      </c>
      <c r="I443" s="57">
        <v>84.13</v>
      </c>
      <c r="J443" s="57">
        <v>0</v>
      </c>
      <c r="K443" s="57">
        <v>4206.5</v>
      </c>
      <c r="L443" s="57">
        <f t="shared" si="6"/>
        <v>7011.5499999999993</v>
      </c>
    </row>
    <row r="444" spans="1:12" x14ac:dyDescent="0.3">
      <c r="A444" s="55" t="s">
        <v>1189</v>
      </c>
      <c r="B444" s="54" t="s">
        <v>98</v>
      </c>
      <c r="C444" s="54" t="s">
        <v>675</v>
      </c>
      <c r="D444" s="56" t="s">
        <v>94</v>
      </c>
      <c r="E444" s="55">
        <v>687</v>
      </c>
      <c r="F444" s="57">
        <v>22.99</v>
      </c>
      <c r="G444" s="57">
        <v>0</v>
      </c>
      <c r="H444" s="57">
        <v>41.12</v>
      </c>
      <c r="I444" s="57">
        <v>41.12</v>
      </c>
      <c r="J444" s="57">
        <v>0</v>
      </c>
      <c r="K444" s="57">
        <v>5551.2</v>
      </c>
      <c r="L444" s="57">
        <f t="shared" si="6"/>
        <v>15794.13</v>
      </c>
    </row>
    <row r="445" spans="1:12" x14ac:dyDescent="0.3">
      <c r="A445" s="55" t="s">
        <v>1190</v>
      </c>
      <c r="B445" s="54" t="s">
        <v>98</v>
      </c>
      <c r="C445" s="54" t="s">
        <v>676</v>
      </c>
      <c r="D445" s="56" t="s">
        <v>94</v>
      </c>
      <c r="E445" s="55">
        <v>22</v>
      </c>
      <c r="F445" s="57">
        <v>16.059999999999999</v>
      </c>
      <c r="G445" s="57">
        <v>0</v>
      </c>
      <c r="H445" s="57">
        <v>42.12</v>
      </c>
      <c r="I445" s="57">
        <v>42.12</v>
      </c>
      <c r="J445" s="57">
        <v>0</v>
      </c>
      <c r="K445" s="57">
        <v>1284.6600000000001</v>
      </c>
      <c r="L445" s="57">
        <f t="shared" si="6"/>
        <v>353.32</v>
      </c>
    </row>
    <row r="446" spans="1:12" x14ac:dyDescent="0.3">
      <c r="A446" s="55" t="s">
        <v>1191</v>
      </c>
      <c r="B446" s="54" t="s">
        <v>98</v>
      </c>
      <c r="C446" s="54" t="s">
        <v>679</v>
      </c>
      <c r="D446" s="56" t="s">
        <v>94</v>
      </c>
      <c r="E446" s="55">
        <v>1</v>
      </c>
      <c r="F446" s="57">
        <v>680</v>
      </c>
      <c r="G446" s="57">
        <v>0</v>
      </c>
      <c r="H446" s="57">
        <v>40.78</v>
      </c>
      <c r="I446" s="57">
        <v>40.78</v>
      </c>
      <c r="J446" s="57">
        <v>0</v>
      </c>
      <c r="K446" s="57">
        <v>2874.99</v>
      </c>
      <c r="L446" s="57">
        <f t="shared" si="6"/>
        <v>680</v>
      </c>
    </row>
    <row r="447" spans="1:12" x14ac:dyDescent="0.3">
      <c r="A447" s="55" t="s">
        <v>1192</v>
      </c>
      <c r="B447" s="54" t="s">
        <v>98</v>
      </c>
      <c r="C447" s="54" t="s">
        <v>699</v>
      </c>
      <c r="D447" s="56" t="s">
        <v>94</v>
      </c>
      <c r="E447" s="55">
        <v>4</v>
      </c>
      <c r="F447" s="57">
        <v>569</v>
      </c>
      <c r="G447" s="57">
        <v>0</v>
      </c>
      <c r="H447" s="57">
        <v>49.79</v>
      </c>
      <c r="I447" s="57">
        <v>49.79</v>
      </c>
      <c r="J447" s="57">
        <v>0</v>
      </c>
      <c r="K447" s="57">
        <v>764.27</v>
      </c>
      <c r="L447" s="57">
        <f t="shared" si="6"/>
        <v>2276</v>
      </c>
    </row>
    <row r="448" spans="1:12" ht="26.4" x14ac:dyDescent="0.3">
      <c r="A448" s="55" t="s">
        <v>1193</v>
      </c>
      <c r="B448" s="54" t="s">
        <v>98</v>
      </c>
      <c r="C448" s="54" t="s">
        <v>700</v>
      </c>
      <c r="D448" s="56" t="s">
        <v>94</v>
      </c>
      <c r="E448" s="55">
        <v>15</v>
      </c>
      <c r="F448" s="57">
        <v>209</v>
      </c>
      <c r="G448" s="57">
        <v>0</v>
      </c>
      <c r="H448" s="57">
        <v>41.34</v>
      </c>
      <c r="I448" s="57">
        <v>41.34</v>
      </c>
      <c r="J448" s="57">
        <v>0</v>
      </c>
      <c r="K448" s="57">
        <v>2108.34</v>
      </c>
      <c r="L448" s="57">
        <f t="shared" si="6"/>
        <v>3135</v>
      </c>
    </row>
    <row r="449" spans="1:12" x14ac:dyDescent="0.3">
      <c r="A449" s="55" t="s">
        <v>1194</v>
      </c>
      <c r="B449" s="54" t="s">
        <v>98</v>
      </c>
      <c r="C449" s="54" t="s">
        <v>758</v>
      </c>
      <c r="D449" s="56" t="s">
        <v>94</v>
      </c>
      <c r="E449" s="55">
        <v>1</v>
      </c>
      <c r="F449" s="57">
        <v>789</v>
      </c>
      <c r="G449" s="57">
        <v>0</v>
      </c>
      <c r="H449" s="57">
        <v>29.26</v>
      </c>
      <c r="I449" s="57">
        <v>29.26</v>
      </c>
      <c r="J449" s="57">
        <v>0</v>
      </c>
      <c r="K449" s="57">
        <v>10241</v>
      </c>
      <c r="L449" s="57">
        <f t="shared" si="6"/>
        <v>789</v>
      </c>
    </row>
    <row r="450" spans="1:12" ht="25.5" customHeight="1" x14ac:dyDescent="0.3">
      <c r="A450" s="55" t="s">
        <v>1195</v>
      </c>
      <c r="B450" s="54" t="s">
        <v>98</v>
      </c>
      <c r="C450" s="54" t="s">
        <v>763</v>
      </c>
      <c r="D450" s="56" t="s">
        <v>94</v>
      </c>
      <c r="E450" s="55">
        <v>2</v>
      </c>
      <c r="F450" s="57">
        <v>648.47</v>
      </c>
      <c r="G450" s="57">
        <v>0</v>
      </c>
      <c r="H450" s="57">
        <v>13.19</v>
      </c>
      <c r="I450" s="57">
        <v>13.19</v>
      </c>
      <c r="J450" s="57">
        <v>0</v>
      </c>
      <c r="K450" s="57">
        <v>23944.46</v>
      </c>
      <c r="L450" s="57">
        <f t="shared" si="6"/>
        <v>1296.94</v>
      </c>
    </row>
    <row r="451" spans="1:12" x14ac:dyDescent="0.3">
      <c r="A451" s="55" t="s">
        <v>1196</v>
      </c>
      <c r="B451" s="54" t="s">
        <v>98</v>
      </c>
      <c r="C451" s="54" t="s">
        <v>766</v>
      </c>
      <c r="D451" s="56" t="s">
        <v>94</v>
      </c>
      <c r="E451" s="55">
        <v>1</v>
      </c>
      <c r="F451" s="57">
        <v>2964.55</v>
      </c>
      <c r="G451" s="57">
        <v>0</v>
      </c>
      <c r="H451" s="57">
        <v>31.63</v>
      </c>
      <c r="I451" s="57">
        <v>31.63</v>
      </c>
      <c r="J451" s="57">
        <v>0</v>
      </c>
      <c r="K451" s="57">
        <v>10627.68</v>
      </c>
      <c r="L451" s="57">
        <f t="shared" si="6"/>
        <v>2964.55</v>
      </c>
    </row>
    <row r="452" spans="1:12" x14ac:dyDescent="0.3">
      <c r="A452" s="55" t="s">
        <v>1197</v>
      </c>
      <c r="B452" s="54" t="s">
        <v>98</v>
      </c>
      <c r="C452" s="54" t="s">
        <v>767</v>
      </c>
      <c r="D452" s="56" t="s">
        <v>94</v>
      </c>
      <c r="E452" s="55">
        <v>1</v>
      </c>
      <c r="F452" s="57">
        <v>3263.45</v>
      </c>
      <c r="G452" s="57">
        <v>0</v>
      </c>
      <c r="H452" s="57">
        <v>20.7</v>
      </c>
      <c r="I452" s="57">
        <v>20.7</v>
      </c>
      <c r="J452" s="57">
        <v>0</v>
      </c>
      <c r="K452" s="57">
        <v>5175</v>
      </c>
      <c r="L452" s="57">
        <f t="shared" si="6"/>
        <v>3263.45</v>
      </c>
    </row>
    <row r="453" spans="1:12" x14ac:dyDescent="0.3">
      <c r="A453" s="55" t="s">
        <v>1198</v>
      </c>
      <c r="B453" s="54" t="s">
        <v>98</v>
      </c>
      <c r="C453" s="54" t="s">
        <v>768</v>
      </c>
      <c r="D453" s="56" t="s">
        <v>94</v>
      </c>
      <c r="E453" s="55">
        <v>1</v>
      </c>
      <c r="F453" s="57">
        <v>1450.28</v>
      </c>
      <c r="G453" s="57">
        <v>0</v>
      </c>
      <c r="H453" s="57">
        <v>8.84</v>
      </c>
      <c r="I453" s="57">
        <v>8.84</v>
      </c>
      <c r="J453" s="57">
        <v>0</v>
      </c>
      <c r="K453" s="57">
        <v>1016.6</v>
      </c>
      <c r="L453" s="57">
        <f t="shared" si="6"/>
        <v>1450.28</v>
      </c>
    </row>
    <row r="454" spans="1:12" x14ac:dyDescent="0.3">
      <c r="A454" s="55" t="s">
        <v>1199</v>
      </c>
      <c r="B454" s="54" t="s">
        <v>98</v>
      </c>
      <c r="C454" s="54" t="s">
        <v>770</v>
      </c>
      <c r="D454" s="56" t="s">
        <v>94</v>
      </c>
      <c r="E454" s="55">
        <v>4</v>
      </c>
      <c r="F454" s="57">
        <v>384.99</v>
      </c>
      <c r="G454" s="57">
        <v>0</v>
      </c>
      <c r="H454" s="57">
        <v>15.17</v>
      </c>
      <c r="I454" s="57">
        <v>15.17</v>
      </c>
      <c r="J454" s="57">
        <v>0</v>
      </c>
      <c r="K454" s="57">
        <v>1699.04</v>
      </c>
      <c r="L454" s="57">
        <f t="shared" si="6"/>
        <v>1539.96</v>
      </c>
    </row>
    <row r="455" spans="1:12" x14ac:dyDescent="0.3">
      <c r="A455" s="55" t="s">
        <v>1200</v>
      </c>
      <c r="B455" s="54" t="s">
        <v>98</v>
      </c>
      <c r="C455" s="54" t="s">
        <v>771</v>
      </c>
      <c r="D455" s="56" t="s">
        <v>94</v>
      </c>
      <c r="E455" s="55">
        <v>1</v>
      </c>
      <c r="F455" s="57">
        <v>1554</v>
      </c>
      <c r="G455" s="57">
        <v>0</v>
      </c>
      <c r="H455" s="57">
        <v>9.27</v>
      </c>
      <c r="I455" s="57">
        <v>9.27</v>
      </c>
      <c r="J455" s="57">
        <v>0</v>
      </c>
      <c r="K455" s="57">
        <v>1714.95</v>
      </c>
      <c r="L455" s="57">
        <f t="shared" ref="L455:L518" si="7">E455*F455</f>
        <v>1554</v>
      </c>
    </row>
    <row r="456" spans="1:12" x14ac:dyDescent="0.3">
      <c r="A456" s="55" t="s">
        <v>1201</v>
      </c>
      <c r="B456" s="54" t="s">
        <v>98</v>
      </c>
      <c r="C456" s="54" t="s">
        <v>1202</v>
      </c>
      <c r="D456" s="56" t="s">
        <v>94</v>
      </c>
      <c r="E456" s="55">
        <v>1</v>
      </c>
      <c r="F456" s="57">
        <v>5800</v>
      </c>
      <c r="G456" s="57">
        <v>0</v>
      </c>
      <c r="H456" s="57">
        <v>10.9</v>
      </c>
      <c r="I456" s="57">
        <v>10.9</v>
      </c>
      <c r="J456" s="57">
        <v>0</v>
      </c>
      <c r="K456" s="57">
        <v>566.79999999999995</v>
      </c>
      <c r="L456" s="57">
        <f t="shared" si="7"/>
        <v>5800</v>
      </c>
    </row>
    <row r="457" spans="1:12" x14ac:dyDescent="0.3">
      <c r="A457" s="55" t="s">
        <v>1203</v>
      </c>
      <c r="B457" s="54" t="s">
        <v>98</v>
      </c>
      <c r="C457" s="54" t="s">
        <v>772</v>
      </c>
      <c r="D457" s="56" t="s">
        <v>94</v>
      </c>
      <c r="E457" s="55">
        <v>1</v>
      </c>
      <c r="F457" s="57">
        <v>1031.8399999999999</v>
      </c>
      <c r="G457" s="57">
        <v>0</v>
      </c>
      <c r="H457" s="57">
        <v>16.62</v>
      </c>
      <c r="I457" s="57">
        <v>16.62</v>
      </c>
      <c r="J457" s="57">
        <v>0</v>
      </c>
      <c r="K457" s="57">
        <v>1312.98</v>
      </c>
      <c r="L457" s="57">
        <f t="shared" si="7"/>
        <v>1031.8399999999999</v>
      </c>
    </row>
    <row r="458" spans="1:12" x14ac:dyDescent="0.3">
      <c r="A458" s="55" t="s">
        <v>1204</v>
      </c>
      <c r="B458" s="54" t="s">
        <v>98</v>
      </c>
      <c r="C458" s="54" t="s">
        <v>773</v>
      </c>
      <c r="D458" s="56" t="s">
        <v>94</v>
      </c>
      <c r="E458" s="55">
        <v>1</v>
      </c>
      <c r="F458" s="57">
        <v>14405.02</v>
      </c>
      <c r="G458" s="57">
        <v>0</v>
      </c>
      <c r="H458" s="57">
        <v>11.87</v>
      </c>
      <c r="I458" s="57">
        <v>11.87</v>
      </c>
      <c r="J458" s="57">
        <v>0</v>
      </c>
      <c r="K458" s="57">
        <v>3086.2</v>
      </c>
      <c r="L458" s="57">
        <f t="shared" si="7"/>
        <v>14405.02</v>
      </c>
    </row>
    <row r="459" spans="1:12" x14ac:dyDescent="0.3">
      <c r="A459" s="55" t="s">
        <v>1205</v>
      </c>
      <c r="B459" s="54" t="s">
        <v>98</v>
      </c>
      <c r="C459" s="54" t="s">
        <v>774</v>
      </c>
      <c r="D459" s="56" t="s">
        <v>94</v>
      </c>
      <c r="E459" s="55">
        <v>21</v>
      </c>
      <c r="F459" s="57">
        <v>65</v>
      </c>
      <c r="G459" s="57">
        <v>0</v>
      </c>
      <c r="H459" s="57">
        <v>21.17</v>
      </c>
      <c r="I459" s="57">
        <v>21.17</v>
      </c>
      <c r="J459" s="57">
        <v>0</v>
      </c>
      <c r="K459" s="57">
        <v>1397.22</v>
      </c>
      <c r="L459" s="57">
        <f t="shared" si="7"/>
        <v>1365</v>
      </c>
    </row>
    <row r="460" spans="1:12" x14ac:dyDescent="0.3">
      <c r="A460" s="55" t="s">
        <v>1206</v>
      </c>
      <c r="B460" s="54" t="s">
        <v>98</v>
      </c>
      <c r="C460" s="54" t="s">
        <v>775</v>
      </c>
      <c r="D460" s="56" t="s">
        <v>94</v>
      </c>
      <c r="E460" s="55">
        <v>2</v>
      </c>
      <c r="F460" s="57">
        <v>454.9</v>
      </c>
      <c r="G460" s="57">
        <v>0</v>
      </c>
      <c r="H460" s="57">
        <v>157.88999999999999</v>
      </c>
      <c r="I460" s="57">
        <v>157.88999999999999</v>
      </c>
      <c r="J460" s="57">
        <v>0</v>
      </c>
      <c r="K460" s="57">
        <v>315.77999999999997</v>
      </c>
      <c r="L460" s="57">
        <f t="shared" si="7"/>
        <v>909.8</v>
      </c>
    </row>
    <row r="461" spans="1:12" x14ac:dyDescent="0.3">
      <c r="A461" s="55" t="s">
        <v>1207</v>
      </c>
      <c r="B461" s="54" t="s">
        <v>98</v>
      </c>
      <c r="C461" s="54" t="s">
        <v>1208</v>
      </c>
      <c r="D461" s="56" t="s">
        <v>94</v>
      </c>
      <c r="E461" s="55">
        <v>1</v>
      </c>
      <c r="F461" s="57">
        <v>6957.95</v>
      </c>
      <c r="G461" s="57">
        <v>0</v>
      </c>
      <c r="H461" s="57">
        <v>239.6</v>
      </c>
      <c r="I461" s="57">
        <v>239.6</v>
      </c>
      <c r="J461" s="57">
        <v>0</v>
      </c>
      <c r="K461" s="57">
        <v>479.2</v>
      </c>
      <c r="L461" s="57">
        <f t="shared" si="7"/>
        <v>6957.95</v>
      </c>
    </row>
    <row r="462" spans="1:12" x14ac:dyDescent="0.3">
      <c r="A462" s="55" t="s">
        <v>1209</v>
      </c>
      <c r="B462" s="54" t="s">
        <v>98</v>
      </c>
      <c r="C462" s="54" t="s">
        <v>778</v>
      </c>
      <c r="D462" s="56" t="s">
        <v>94</v>
      </c>
      <c r="E462" s="55">
        <v>15</v>
      </c>
      <c r="F462" s="57">
        <v>139.69999999999999</v>
      </c>
      <c r="G462" s="57">
        <v>0</v>
      </c>
      <c r="H462" s="57">
        <v>154.15</v>
      </c>
      <c r="I462" s="57">
        <v>154.15</v>
      </c>
      <c r="J462" s="57">
        <v>0</v>
      </c>
      <c r="K462" s="57">
        <v>308.3</v>
      </c>
      <c r="L462" s="57">
        <f t="shared" si="7"/>
        <v>2095.5</v>
      </c>
    </row>
    <row r="463" spans="1:12" x14ac:dyDescent="0.3">
      <c r="A463" s="55" t="s">
        <v>1210</v>
      </c>
      <c r="B463" s="54" t="s">
        <v>98</v>
      </c>
      <c r="C463" s="54" t="s">
        <v>826</v>
      </c>
      <c r="D463" s="56" t="s">
        <v>94</v>
      </c>
      <c r="E463" s="55">
        <v>1</v>
      </c>
      <c r="F463" s="57">
        <v>159.75</v>
      </c>
      <c r="G463" s="57">
        <v>0</v>
      </c>
      <c r="H463" s="57">
        <v>81.61</v>
      </c>
      <c r="I463" s="57">
        <v>81.61</v>
      </c>
      <c r="J463" s="57">
        <v>0</v>
      </c>
      <c r="K463" s="57">
        <v>244.83</v>
      </c>
      <c r="L463" s="57">
        <f t="shared" si="7"/>
        <v>159.75</v>
      </c>
    </row>
    <row r="464" spans="1:12" x14ac:dyDescent="0.3">
      <c r="A464" s="55" t="s">
        <v>1211</v>
      </c>
      <c r="B464" s="54" t="s">
        <v>98</v>
      </c>
      <c r="C464" s="54" t="s">
        <v>1212</v>
      </c>
      <c r="D464" s="56" t="s">
        <v>94</v>
      </c>
      <c r="E464" s="55">
        <v>42</v>
      </c>
      <c r="F464" s="57">
        <v>132.80000000000001</v>
      </c>
      <c r="G464" s="57">
        <v>0</v>
      </c>
      <c r="H464" s="57">
        <v>122.48</v>
      </c>
      <c r="I464" s="57">
        <v>122.48</v>
      </c>
      <c r="J464" s="57">
        <v>0</v>
      </c>
      <c r="K464" s="57">
        <v>10410.799999999999</v>
      </c>
      <c r="L464" s="57">
        <f t="shared" si="7"/>
        <v>5577.6</v>
      </c>
    </row>
    <row r="465" spans="1:12" x14ac:dyDescent="0.3">
      <c r="A465" s="55" t="s">
        <v>1213</v>
      </c>
      <c r="B465" s="54" t="s">
        <v>98</v>
      </c>
      <c r="C465" s="54" t="s">
        <v>827</v>
      </c>
      <c r="D465" s="56" t="s">
        <v>94</v>
      </c>
      <c r="E465" s="55">
        <v>2</v>
      </c>
      <c r="F465" s="57">
        <v>86</v>
      </c>
      <c r="G465" s="57">
        <v>0</v>
      </c>
      <c r="H465" s="57">
        <v>128.69</v>
      </c>
      <c r="I465" s="57">
        <v>128.69</v>
      </c>
      <c r="J465" s="57">
        <v>0</v>
      </c>
      <c r="K465" s="57">
        <v>2702.49</v>
      </c>
      <c r="L465" s="57">
        <f t="shared" si="7"/>
        <v>172</v>
      </c>
    </row>
    <row r="466" spans="1:12" x14ac:dyDescent="0.3">
      <c r="A466" s="55" t="s">
        <v>1214</v>
      </c>
      <c r="B466" s="54" t="s">
        <v>98</v>
      </c>
      <c r="C466" s="54" t="s">
        <v>848</v>
      </c>
      <c r="D466" s="56" t="s">
        <v>18</v>
      </c>
      <c r="E466" s="55">
        <v>1</v>
      </c>
      <c r="F466" s="57">
        <v>13184.09</v>
      </c>
      <c r="G466" s="57">
        <v>0</v>
      </c>
      <c r="H466" s="57">
        <v>163.01</v>
      </c>
      <c r="I466" s="57">
        <v>163.01</v>
      </c>
      <c r="J466" s="57">
        <v>0</v>
      </c>
      <c r="K466" s="57">
        <v>815.05</v>
      </c>
      <c r="L466" s="57">
        <f t="shared" si="7"/>
        <v>13184.09</v>
      </c>
    </row>
    <row r="467" spans="1:12" ht="26.4" x14ac:dyDescent="0.3">
      <c r="A467" s="55" t="s">
        <v>1215</v>
      </c>
      <c r="B467" s="54" t="s">
        <v>98</v>
      </c>
      <c r="C467" s="54" t="s">
        <v>859</v>
      </c>
      <c r="D467" s="56" t="s">
        <v>94</v>
      </c>
      <c r="E467" s="55">
        <v>17</v>
      </c>
      <c r="F467" s="57">
        <v>658.21</v>
      </c>
      <c r="G467" s="57">
        <v>0</v>
      </c>
      <c r="H467" s="57">
        <v>1200</v>
      </c>
      <c r="I467" s="57">
        <v>1200</v>
      </c>
      <c r="J467" s="57">
        <v>0</v>
      </c>
      <c r="K467" s="57">
        <v>2400</v>
      </c>
      <c r="L467" s="57">
        <f t="shared" si="7"/>
        <v>11189.57</v>
      </c>
    </row>
    <row r="468" spans="1:12" x14ac:dyDescent="0.3">
      <c r="A468" s="55" t="s">
        <v>1216</v>
      </c>
      <c r="B468" s="54" t="s">
        <v>98</v>
      </c>
      <c r="C468" s="54" t="s">
        <v>867</v>
      </c>
      <c r="D468" s="56" t="s">
        <v>94</v>
      </c>
      <c r="E468" s="55">
        <v>2</v>
      </c>
      <c r="F468" s="57">
        <v>265</v>
      </c>
      <c r="G468" s="57">
        <v>0</v>
      </c>
      <c r="H468" s="57">
        <v>13690</v>
      </c>
      <c r="I468" s="57">
        <v>13690</v>
      </c>
      <c r="J468" s="57">
        <v>0</v>
      </c>
      <c r="K468" s="57">
        <v>13690</v>
      </c>
      <c r="L468" s="57">
        <f t="shared" si="7"/>
        <v>530</v>
      </c>
    </row>
    <row r="469" spans="1:12" x14ac:dyDescent="0.3">
      <c r="A469" s="55" t="s">
        <v>1217</v>
      </c>
      <c r="B469" s="54" t="s">
        <v>98</v>
      </c>
      <c r="C469" s="54" t="s">
        <v>921</v>
      </c>
      <c r="D469" s="56" t="s">
        <v>94</v>
      </c>
      <c r="E469" s="55">
        <v>182</v>
      </c>
      <c r="F469" s="57">
        <v>15.99</v>
      </c>
      <c r="G469" s="57">
        <v>0</v>
      </c>
      <c r="H469" s="57">
        <v>97.26</v>
      </c>
      <c r="I469" s="57">
        <v>97.26</v>
      </c>
      <c r="J469" s="57">
        <v>0</v>
      </c>
      <c r="K469" s="57">
        <v>194.52</v>
      </c>
      <c r="L469" s="57">
        <f t="shared" si="7"/>
        <v>2910.18</v>
      </c>
    </row>
    <row r="470" spans="1:12" x14ac:dyDescent="0.3">
      <c r="A470" s="55" t="s">
        <v>1218</v>
      </c>
      <c r="B470" s="54" t="s">
        <v>98</v>
      </c>
      <c r="C470" s="54" t="s">
        <v>955</v>
      </c>
      <c r="D470" s="56" t="s">
        <v>94</v>
      </c>
      <c r="E470" s="55">
        <v>2</v>
      </c>
      <c r="F470" s="57">
        <v>323</v>
      </c>
      <c r="G470" s="57">
        <v>0</v>
      </c>
      <c r="H470" s="57">
        <v>66.599999999999994</v>
      </c>
      <c r="I470" s="57">
        <v>66.599999999999994</v>
      </c>
      <c r="J470" s="57">
        <v>0</v>
      </c>
      <c r="K470" s="57">
        <v>266.39999999999998</v>
      </c>
      <c r="L470" s="57">
        <f t="shared" si="7"/>
        <v>646</v>
      </c>
    </row>
    <row r="471" spans="1:12" x14ac:dyDescent="0.3">
      <c r="A471" s="55" t="s">
        <v>1219</v>
      </c>
      <c r="B471" s="54" t="s">
        <v>98</v>
      </c>
      <c r="C471" s="54" t="s">
        <v>958</v>
      </c>
      <c r="D471" s="56" t="s">
        <v>94</v>
      </c>
      <c r="E471" s="55">
        <v>23</v>
      </c>
      <c r="F471" s="57">
        <v>125.61</v>
      </c>
      <c r="G471" s="57">
        <v>0</v>
      </c>
      <c r="H471" s="57">
        <v>193.37</v>
      </c>
      <c r="I471" s="57">
        <v>193.37</v>
      </c>
      <c r="J471" s="57">
        <v>0</v>
      </c>
      <c r="K471" s="57">
        <v>773.48</v>
      </c>
      <c r="L471" s="57">
        <f t="shared" si="7"/>
        <v>2889.03</v>
      </c>
    </row>
    <row r="472" spans="1:12" x14ac:dyDescent="0.3">
      <c r="A472" s="55" t="s">
        <v>1220</v>
      </c>
      <c r="B472" s="54" t="s">
        <v>98</v>
      </c>
      <c r="C472" s="54" t="s">
        <v>1221</v>
      </c>
      <c r="D472" s="56" t="s">
        <v>1222</v>
      </c>
      <c r="E472" s="55">
        <v>52</v>
      </c>
      <c r="F472" s="57">
        <v>598.97</v>
      </c>
      <c r="G472" s="57">
        <v>0</v>
      </c>
      <c r="H472" s="57">
        <v>119.35</v>
      </c>
      <c r="I472" s="57">
        <v>119.35</v>
      </c>
      <c r="J472" s="57">
        <v>0</v>
      </c>
      <c r="K472" s="57">
        <v>477.4</v>
      </c>
      <c r="L472" s="57">
        <f t="shared" si="7"/>
        <v>31146.440000000002</v>
      </c>
    </row>
    <row r="473" spans="1:12" ht="26.4" x14ac:dyDescent="0.3">
      <c r="A473" s="55" t="s">
        <v>1223</v>
      </c>
      <c r="B473" s="54" t="s">
        <v>98</v>
      </c>
      <c r="C473" s="54" t="s">
        <v>977</v>
      </c>
      <c r="D473" s="56" t="s">
        <v>94</v>
      </c>
      <c r="E473" s="55">
        <v>64</v>
      </c>
      <c r="F473" s="57">
        <v>9</v>
      </c>
      <c r="G473" s="57">
        <v>0</v>
      </c>
      <c r="H473" s="57">
        <v>65.87</v>
      </c>
      <c r="I473" s="57">
        <v>65.87</v>
      </c>
      <c r="J473" s="57">
        <v>0</v>
      </c>
      <c r="K473" s="57">
        <v>790.44</v>
      </c>
      <c r="L473" s="57">
        <f t="shared" si="7"/>
        <v>576</v>
      </c>
    </row>
    <row r="474" spans="1:12" ht="26.4" x14ac:dyDescent="0.3">
      <c r="A474" s="55" t="s">
        <v>1224</v>
      </c>
      <c r="B474" s="54" t="s">
        <v>98</v>
      </c>
      <c r="C474" s="54" t="s">
        <v>978</v>
      </c>
      <c r="D474" s="56" t="s">
        <v>94</v>
      </c>
      <c r="E474" s="55">
        <v>63</v>
      </c>
      <c r="F474" s="57">
        <v>9.98</v>
      </c>
      <c r="G474" s="57">
        <v>0</v>
      </c>
      <c r="H474" s="57">
        <v>50.53</v>
      </c>
      <c r="I474" s="57">
        <v>50.53</v>
      </c>
      <c r="J474" s="57">
        <v>0</v>
      </c>
      <c r="K474" s="57">
        <v>202.12</v>
      </c>
      <c r="L474" s="57">
        <f t="shared" si="7"/>
        <v>628.74</v>
      </c>
    </row>
    <row r="475" spans="1:12" ht="39.6" x14ac:dyDescent="0.3">
      <c r="A475" s="55" t="s">
        <v>1225</v>
      </c>
      <c r="B475" s="54" t="s">
        <v>98</v>
      </c>
      <c r="C475" s="54" t="s">
        <v>989</v>
      </c>
      <c r="D475" s="56" t="s">
        <v>94</v>
      </c>
      <c r="E475" s="55">
        <v>2</v>
      </c>
      <c r="F475" s="57">
        <v>160</v>
      </c>
      <c r="G475" s="57">
        <v>0</v>
      </c>
      <c r="H475" s="57">
        <v>43.49</v>
      </c>
      <c r="I475" s="57">
        <v>43.49</v>
      </c>
      <c r="J475" s="57">
        <v>0</v>
      </c>
      <c r="K475" s="57">
        <v>173.96</v>
      </c>
      <c r="L475" s="57">
        <f t="shared" si="7"/>
        <v>320</v>
      </c>
    </row>
    <row r="476" spans="1:12" x14ac:dyDescent="0.3">
      <c r="A476" s="55" t="s">
        <v>1226</v>
      </c>
      <c r="B476" s="54" t="s">
        <v>98</v>
      </c>
      <c r="C476" s="54" t="s">
        <v>999</v>
      </c>
      <c r="D476" s="56" t="s">
        <v>94</v>
      </c>
      <c r="E476" s="55">
        <v>2</v>
      </c>
      <c r="F476" s="57">
        <v>650</v>
      </c>
      <c r="G476" s="57">
        <v>0</v>
      </c>
      <c r="H476" s="57">
        <v>72.86</v>
      </c>
      <c r="I476" s="57">
        <v>72.86</v>
      </c>
      <c r="J476" s="57">
        <v>0</v>
      </c>
      <c r="K476" s="57">
        <v>291.44</v>
      </c>
      <c r="L476" s="57">
        <f t="shared" si="7"/>
        <v>1300</v>
      </c>
    </row>
    <row r="477" spans="1:12" x14ac:dyDescent="0.3">
      <c r="A477" s="55" t="s">
        <v>1227</v>
      </c>
      <c r="B477" s="54" t="s">
        <v>98</v>
      </c>
      <c r="C477" s="54" t="s">
        <v>1000</v>
      </c>
      <c r="D477" s="56" t="s">
        <v>94</v>
      </c>
      <c r="E477" s="55">
        <v>1</v>
      </c>
      <c r="F477" s="57">
        <v>3280</v>
      </c>
      <c r="G477" s="57">
        <v>0</v>
      </c>
      <c r="H477" s="57">
        <v>121.68</v>
      </c>
      <c r="I477" s="57">
        <v>121.68</v>
      </c>
      <c r="J477" s="57">
        <v>0</v>
      </c>
      <c r="K477" s="57">
        <v>486.72</v>
      </c>
      <c r="L477" s="57">
        <f t="shared" si="7"/>
        <v>3280</v>
      </c>
    </row>
    <row r="478" spans="1:12" x14ac:dyDescent="0.3">
      <c r="A478" s="55" t="s">
        <v>1228</v>
      </c>
      <c r="B478" s="54" t="s">
        <v>98</v>
      </c>
      <c r="C478" s="54" t="s">
        <v>1088</v>
      </c>
      <c r="D478" s="56" t="s">
        <v>94</v>
      </c>
      <c r="E478" s="55">
        <v>2</v>
      </c>
      <c r="F478" s="57">
        <v>328.69</v>
      </c>
      <c r="G478" s="57">
        <v>0</v>
      </c>
      <c r="H478" s="57">
        <v>45.99</v>
      </c>
      <c r="I478" s="57">
        <v>45.99</v>
      </c>
      <c r="J478" s="57">
        <v>0</v>
      </c>
      <c r="K478" s="57">
        <v>2851.38</v>
      </c>
      <c r="L478" s="57">
        <f t="shared" si="7"/>
        <v>657.38</v>
      </c>
    </row>
    <row r="479" spans="1:12" x14ac:dyDescent="0.3">
      <c r="A479" s="55" t="s">
        <v>1229</v>
      </c>
      <c r="B479" s="54" t="s">
        <v>98</v>
      </c>
      <c r="C479" s="54" t="s">
        <v>305</v>
      </c>
      <c r="D479" s="56" t="s">
        <v>94</v>
      </c>
      <c r="E479" s="55">
        <v>1</v>
      </c>
      <c r="F479" s="57">
        <v>3599</v>
      </c>
      <c r="G479" s="57">
        <v>0</v>
      </c>
      <c r="H479" s="57">
        <v>22.04</v>
      </c>
      <c r="I479" s="57">
        <v>22.04</v>
      </c>
      <c r="J479" s="57">
        <v>0</v>
      </c>
      <c r="K479" s="57">
        <v>1758.79</v>
      </c>
      <c r="L479" s="57">
        <f t="shared" si="7"/>
        <v>3599</v>
      </c>
    </row>
    <row r="480" spans="1:12" ht="39.6" x14ac:dyDescent="0.3">
      <c r="A480" s="55" t="s">
        <v>1230</v>
      </c>
      <c r="B480" s="54" t="s">
        <v>68</v>
      </c>
      <c r="C480" s="54" t="s">
        <v>1231</v>
      </c>
      <c r="D480" s="56" t="s">
        <v>94</v>
      </c>
      <c r="E480" s="55">
        <v>3</v>
      </c>
      <c r="F480" s="57">
        <v>17.14</v>
      </c>
      <c r="G480" s="57">
        <v>0</v>
      </c>
      <c r="H480" s="57">
        <v>69.19</v>
      </c>
      <c r="I480" s="57">
        <v>69.19</v>
      </c>
      <c r="J480" s="57">
        <v>0</v>
      </c>
      <c r="K480" s="57">
        <v>1885.42</v>
      </c>
      <c r="L480" s="57">
        <f t="shared" si="7"/>
        <v>51.42</v>
      </c>
    </row>
    <row r="481" spans="1:12" ht="39.6" x14ac:dyDescent="0.3">
      <c r="A481" s="55" t="s">
        <v>1232</v>
      </c>
      <c r="B481" s="54" t="s">
        <v>98</v>
      </c>
      <c r="C481" s="54" t="s">
        <v>822</v>
      </c>
      <c r="D481" s="56" t="s">
        <v>94</v>
      </c>
      <c r="E481" s="55">
        <v>9</v>
      </c>
      <c r="F481" s="57">
        <v>60</v>
      </c>
      <c r="G481" s="57">
        <v>0</v>
      </c>
      <c r="H481" s="57">
        <v>33.909999999999997</v>
      </c>
      <c r="I481" s="57">
        <v>33.909999999999997</v>
      </c>
      <c r="J481" s="57">
        <v>0</v>
      </c>
      <c r="K481" s="57">
        <v>1610.72</v>
      </c>
      <c r="L481" s="57">
        <f t="shared" si="7"/>
        <v>540</v>
      </c>
    </row>
    <row r="482" spans="1:12" x14ac:dyDescent="0.3">
      <c r="A482" s="55" t="s">
        <v>1233</v>
      </c>
      <c r="B482" s="54" t="s">
        <v>98</v>
      </c>
      <c r="C482" s="54" t="s">
        <v>825</v>
      </c>
      <c r="D482" s="56" t="s">
        <v>94</v>
      </c>
      <c r="E482" s="55">
        <v>15</v>
      </c>
      <c r="F482" s="57">
        <v>95.83</v>
      </c>
      <c r="G482" s="57">
        <v>0</v>
      </c>
      <c r="H482" s="57">
        <v>9.1300000000000008</v>
      </c>
      <c r="I482" s="57">
        <v>9.1300000000000008</v>
      </c>
      <c r="J482" s="57">
        <v>0</v>
      </c>
      <c r="K482" s="57">
        <v>45.65</v>
      </c>
      <c r="L482" s="57">
        <f t="shared" si="7"/>
        <v>1437.45</v>
      </c>
    </row>
    <row r="483" spans="1:12" ht="39.6" x14ac:dyDescent="0.3">
      <c r="A483" s="55" t="s">
        <v>1234</v>
      </c>
      <c r="B483" s="54" t="s">
        <v>68</v>
      </c>
      <c r="C483" s="54" t="s">
        <v>1235</v>
      </c>
      <c r="D483" s="56" t="s">
        <v>94</v>
      </c>
      <c r="E483" s="55">
        <v>150</v>
      </c>
      <c r="F483" s="57">
        <v>1.04</v>
      </c>
      <c r="G483" s="57">
        <v>0</v>
      </c>
      <c r="H483" s="57">
        <v>14.09</v>
      </c>
      <c r="I483" s="57">
        <v>14.09</v>
      </c>
      <c r="J483" s="57">
        <v>0</v>
      </c>
      <c r="K483" s="57">
        <v>845.4</v>
      </c>
      <c r="L483" s="57">
        <f t="shared" si="7"/>
        <v>156</v>
      </c>
    </row>
    <row r="484" spans="1:12" ht="39.6" x14ac:dyDescent="0.3">
      <c r="A484" s="55" t="s">
        <v>1236</v>
      </c>
      <c r="B484" s="54" t="s">
        <v>68</v>
      </c>
      <c r="C484" s="54" t="s">
        <v>1237</v>
      </c>
      <c r="D484" s="56" t="s">
        <v>94</v>
      </c>
      <c r="E484" s="55">
        <v>30</v>
      </c>
      <c r="F484" s="57">
        <v>2.86</v>
      </c>
      <c r="G484" s="57">
        <v>0</v>
      </c>
      <c r="H484" s="57">
        <v>6.15</v>
      </c>
      <c r="I484" s="57">
        <v>6.15</v>
      </c>
      <c r="J484" s="57">
        <v>0</v>
      </c>
      <c r="K484" s="57">
        <v>36.9</v>
      </c>
      <c r="L484" s="57">
        <f t="shared" si="7"/>
        <v>85.8</v>
      </c>
    </row>
    <row r="485" spans="1:12" ht="26.4" x14ac:dyDescent="0.3">
      <c r="A485" s="55" t="s">
        <v>1238</v>
      </c>
      <c r="B485" s="54" t="s">
        <v>68</v>
      </c>
      <c r="C485" s="54" t="s">
        <v>1239</v>
      </c>
      <c r="D485" s="56" t="s">
        <v>300</v>
      </c>
      <c r="E485" s="55">
        <v>21</v>
      </c>
      <c r="F485" s="57">
        <v>3.37</v>
      </c>
      <c r="G485" s="57">
        <v>0</v>
      </c>
      <c r="H485" s="57">
        <v>10.16</v>
      </c>
      <c r="I485" s="57">
        <v>10.16</v>
      </c>
      <c r="J485" s="57">
        <v>0</v>
      </c>
      <c r="K485" s="57">
        <v>1219.2</v>
      </c>
      <c r="L485" s="57">
        <f t="shared" si="7"/>
        <v>70.77</v>
      </c>
    </row>
    <row r="486" spans="1:12" ht="39.6" x14ac:dyDescent="0.3">
      <c r="A486" s="55" t="s">
        <v>1240</v>
      </c>
      <c r="B486" s="54" t="s">
        <v>68</v>
      </c>
      <c r="C486" s="54" t="s">
        <v>1241</v>
      </c>
      <c r="D486" s="56" t="s">
        <v>94</v>
      </c>
      <c r="E486" s="55">
        <v>86</v>
      </c>
      <c r="F486" s="57">
        <v>1.56</v>
      </c>
      <c r="G486" s="57">
        <v>0</v>
      </c>
      <c r="H486" s="57">
        <v>13.34</v>
      </c>
      <c r="I486" s="57">
        <v>13.34</v>
      </c>
      <c r="J486" s="57">
        <v>0</v>
      </c>
      <c r="K486" s="57">
        <v>320.16000000000003</v>
      </c>
      <c r="L486" s="57">
        <f t="shared" si="7"/>
        <v>134.16</v>
      </c>
    </row>
    <row r="487" spans="1:12" x14ac:dyDescent="0.3">
      <c r="A487" s="55" t="s">
        <v>1242</v>
      </c>
      <c r="B487" s="54" t="s">
        <v>68</v>
      </c>
      <c r="C487" s="54" t="s">
        <v>1243</v>
      </c>
      <c r="D487" s="56" t="s">
        <v>300</v>
      </c>
      <c r="E487" s="55">
        <v>7</v>
      </c>
      <c r="F487" s="57">
        <v>3.15</v>
      </c>
      <c r="G487" s="57">
        <v>0</v>
      </c>
      <c r="H487" s="57">
        <v>3.92</v>
      </c>
      <c r="I487" s="57">
        <v>3.92</v>
      </c>
      <c r="J487" s="57">
        <v>0</v>
      </c>
      <c r="K487" s="57">
        <v>235.2</v>
      </c>
      <c r="L487" s="57">
        <f t="shared" si="7"/>
        <v>22.05</v>
      </c>
    </row>
    <row r="488" spans="1:12" x14ac:dyDescent="0.3">
      <c r="A488" s="55" t="s">
        <v>1244</v>
      </c>
      <c r="B488" s="54" t="s">
        <v>68</v>
      </c>
      <c r="C488" s="54" t="s">
        <v>1245</v>
      </c>
      <c r="D488" s="56" t="s">
        <v>94</v>
      </c>
      <c r="E488" s="55">
        <v>12</v>
      </c>
      <c r="F488" s="57">
        <v>0.32</v>
      </c>
      <c r="G488" s="57">
        <v>0</v>
      </c>
      <c r="H488" s="57">
        <v>4.42</v>
      </c>
      <c r="I488" s="57">
        <v>4.42</v>
      </c>
      <c r="J488" s="57">
        <v>0</v>
      </c>
      <c r="K488" s="57">
        <v>2210</v>
      </c>
      <c r="L488" s="57">
        <f t="shared" si="7"/>
        <v>3.84</v>
      </c>
    </row>
    <row r="489" spans="1:12" ht="26.4" x14ac:dyDescent="0.3">
      <c r="A489" s="55" t="s">
        <v>1246</v>
      </c>
      <c r="B489" s="54" t="s">
        <v>68</v>
      </c>
      <c r="C489" s="54" t="s">
        <v>1247</v>
      </c>
      <c r="D489" s="56" t="s">
        <v>94</v>
      </c>
      <c r="E489" s="55">
        <v>17</v>
      </c>
      <c r="F489" s="57">
        <v>27.25</v>
      </c>
      <c r="G489" s="57">
        <v>0</v>
      </c>
      <c r="H489" s="57">
        <v>9.5399999999999991</v>
      </c>
      <c r="I489" s="57">
        <v>9.5399999999999991</v>
      </c>
      <c r="J489" s="57">
        <v>0</v>
      </c>
      <c r="K489" s="57">
        <v>286.2</v>
      </c>
      <c r="L489" s="57">
        <f t="shared" si="7"/>
        <v>463.25</v>
      </c>
    </row>
    <row r="490" spans="1:12" ht="26.4" x14ac:dyDescent="0.3">
      <c r="A490" s="55" t="s">
        <v>1248</v>
      </c>
      <c r="B490" s="54" t="s">
        <v>68</v>
      </c>
      <c r="C490" s="54" t="s">
        <v>1249</v>
      </c>
      <c r="D490" s="56" t="s">
        <v>94</v>
      </c>
      <c r="E490" s="55">
        <v>14</v>
      </c>
      <c r="F490" s="57">
        <v>36.299999999999997</v>
      </c>
      <c r="G490" s="57">
        <v>0</v>
      </c>
      <c r="H490" s="57">
        <v>44.79</v>
      </c>
      <c r="I490" s="57">
        <v>44.79</v>
      </c>
      <c r="J490" s="57">
        <v>0</v>
      </c>
      <c r="K490" s="57">
        <v>537.48</v>
      </c>
      <c r="L490" s="57">
        <f t="shared" si="7"/>
        <v>508.19999999999993</v>
      </c>
    </row>
    <row r="491" spans="1:12" x14ac:dyDescent="0.3">
      <c r="A491" s="55" t="s">
        <v>1250</v>
      </c>
      <c r="B491" s="54" t="s">
        <v>68</v>
      </c>
      <c r="C491" s="54" t="s">
        <v>1251</v>
      </c>
      <c r="D491" s="56" t="s">
        <v>94</v>
      </c>
      <c r="E491" s="55">
        <v>12</v>
      </c>
      <c r="F491" s="57">
        <v>12.9</v>
      </c>
      <c r="G491" s="57">
        <v>0</v>
      </c>
      <c r="H491" s="57">
        <v>77.319999999999993</v>
      </c>
      <c r="I491" s="57">
        <v>77.319999999999993</v>
      </c>
      <c r="J491" s="57">
        <v>0</v>
      </c>
      <c r="K491" s="57">
        <v>1082.48</v>
      </c>
      <c r="L491" s="57">
        <f t="shared" si="7"/>
        <v>154.80000000000001</v>
      </c>
    </row>
    <row r="492" spans="1:12" ht="26.4" x14ac:dyDescent="0.3">
      <c r="A492" s="55" t="s">
        <v>1252</v>
      </c>
      <c r="B492" s="54" t="s">
        <v>68</v>
      </c>
      <c r="C492" s="54" t="s">
        <v>1253</v>
      </c>
      <c r="D492" s="56" t="s">
        <v>94</v>
      </c>
      <c r="E492" s="55">
        <v>12</v>
      </c>
      <c r="F492" s="57">
        <v>18.989999999999998</v>
      </c>
      <c r="G492" s="57">
        <v>0</v>
      </c>
      <c r="H492" s="57">
        <v>62.13</v>
      </c>
      <c r="I492" s="57">
        <v>62.13</v>
      </c>
      <c r="J492" s="57">
        <v>0</v>
      </c>
      <c r="K492" s="57">
        <v>310.64999999999998</v>
      </c>
      <c r="L492" s="57">
        <f t="shared" si="7"/>
        <v>227.88</v>
      </c>
    </row>
    <row r="493" spans="1:12" ht="26.4" x14ac:dyDescent="0.3">
      <c r="A493" s="55" t="s">
        <v>1254</v>
      </c>
      <c r="B493" s="54" t="s">
        <v>68</v>
      </c>
      <c r="C493" s="54" t="s">
        <v>1255</v>
      </c>
      <c r="D493" s="56" t="s">
        <v>94</v>
      </c>
      <c r="E493" s="55">
        <v>4</v>
      </c>
      <c r="F493" s="57">
        <v>33.32</v>
      </c>
      <c r="G493" s="57">
        <v>0</v>
      </c>
      <c r="H493" s="57">
        <v>188.12</v>
      </c>
      <c r="I493" s="57">
        <v>188.12</v>
      </c>
      <c r="J493" s="57">
        <v>0</v>
      </c>
      <c r="K493" s="57">
        <v>940.6</v>
      </c>
      <c r="L493" s="57">
        <f t="shared" si="7"/>
        <v>133.28</v>
      </c>
    </row>
    <row r="494" spans="1:12" ht="26.4" x14ac:dyDescent="0.3">
      <c r="A494" s="55" t="s">
        <v>1256</v>
      </c>
      <c r="B494" s="54" t="s">
        <v>68</v>
      </c>
      <c r="C494" s="54" t="s">
        <v>1257</v>
      </c>
      <c r="D494" s="56" t="s">
        <v>94</v>
      </c>
      <c r="E494" s="55">
        <v>6</v>
      </c>
      <c r="F494" s="57">
        <v>26.03</v>
      </c>
      <c r="G494" s="57">
        <v>0</v>
      </c>
      <c r="H494" s="57">
        <v>113.7</v>
      </c>
      <c r="I494" s="57">
        <v>113.7</v>
      </c>
      <c r="J494" s="57">
        <v>0</v>
      </c>
      <c r="K494" s="57">
        <v>1137</v>
      </c>
      <c r="L494" s="57">
        <f t="shared" si="7"/>
        <v>156.18</v>
      </c>
    </row>
    <row r="495" spans="1:12" ht="26.4" x14ac:dyDescent="0.3">
      <c r="A495" s="55" t="s">
        <v>1258</v>
      </c>
      <c r="B495" s="54" t="s">
        <v>68</v>
      </c>
      <c r="C495" s="54" t="s">
        <v>1259</v>
      </c>
      <c r="D495" s="56" t="s">
        <v>94</v>
      </c>
      <c r="E495" s="55">
        <v>9</v>
      </c>
      <c r="F495" s="57">
        <v>25.23</v>
      </c>
      <c r="G495" s="57">
        <v>0</v>
      </c>
      <c r="H495" s="57">
        <v>291.45</v>
      </c>
      <c r="I495" s="57">
        <v>291.45</v>
      </c>
      <c r="J495" s="57">
        <v>0</v>
      </c>
      <c r="K495" s="57">
        <v>1457.25</v>
      </c>
      <c r="L495" s="57">
        <f t="shared" si="7"/>
        <v>227.07</v>
      </c>
    </row>
    <row r="496" spans="1:12" ht="26.4" x14ac:dyDescent="0.3">
      <c r="A496" s="55" t="s">
        <v>1260</v>
      </c>
      <c r="B496" s="54" t="s">
        <v>68</v>
      </c>
      <c r="C496" s="54" t="s">
        <v>1261</v>
      </c>
      <c r="D496" s="56" t="s">
        <v>94</v>
      </c>
      <c r="E496" s="55">
        <v>11</v>
      </c>
      <c r="F496" s="57">
        <v>37.130000000000003</v>
      </c>
      <c r="G496" s="57">
        <v>0</v>
      </c>
      <c r="H496" s="57">
        <v>122.48</v>
      </c>
      <c r="I496" s="57">
        <v>122.48</v>
      </c>
      <c r="J496" s="57">
        <v>0</v>
      </c>
      <c r="K496" s="57">
        <v>612.4</v>
      </c>
      <c r="L496" s="57">
        <f t="shared" si="7"/>
        <v>408.43</v>
      </c>
    </row>
    <row r="497" spans="1:12" ht="39.6" x14ac:dyDescent="0.3">
      <c r="A497" s="55" t="s">
        <v>1262</v>
      </c>
      <c r="B497" s="54" t="s">
        <v>68</v>
      </c>
      <c r="C497" s="54" t="s">
        <v>1263</v>
      </c>
      <c r="D497" s="56" t="s">
        <v>94</v>
      </c>
      <c r="E497" s="55">
        <v>3</v>
      </c>
      <c r="F497" s="57">
        <v>132.34</v>
      </c>
      <c r="G497" s="57">
        <v>0</v>
      </c>
      <c r="H497" s="57">
        <v>175.23</v>
      </c>
      <c r="I497" s="57">
        <v>175.23</v>
      </c>
      <c r="J497" s="57">
        <v>0</v>
      </c>
      <c r="K497" s="57">
        <v>876.15</v>
      </c>
      <c r="L497" s="57">
        <f t="shared" si="7"/>
        <v>397.02</v>
      </c>
    </row>
    <row r="498" spans="1:12" ht="26.4" x14ac:dyDescent="0.3">
      <c r="A498" s="55" t="s">
        <v>1264</v>
      </c>
      <c r="B498" s="54" t="s">
        <v>68</v>
      </c>
      <c r="C498" s="54" t="s">
        <v>1265</v>
      </c>
      <c r="D498" s="56" t="s">
        <v>94</v>
      </c>
      <c r="E498" s="55">
        <v>14</v>
      </c>
      <c r="F498" s="57">
        <v>17.39</v>
      </c>
      <c r="G498" s="57">
        <v>0</v>
      </c>
      <c r="H498" s="57">
        <v>294.08</v>
      </c>
      <c r="I498" s="57">
        <v>294.08</v>
      </c>
      <c r="J498" s="57">
        <v>0</v>
      </c>
      <c r="K498" s="57">
        <v>2058.56</v>
      </c>
      <c r="L498" s="57">
        <f t="shared" si="7"/>
        <v>243.46</v>
      </c>
    </row>
    <row r="499" spans="1:12" ht="26.4" x14ac:dyDescent="0.3">
      <c r="A499" s="55" t="s">
        <v>1266</v>
      </c>
      <c r="B499" s="54" t="s">
        <v>68</v>
      </c>
      <c r="C499" s="54" t="s">
        <v>1267</v>
      </c>
      <c r="D499" s="56" t="s">
        <v>94</v>
      </c>
      <c r="E499" s="55">
        <v>6</v>
      </c>
      <c r="F499" s="57">
        <v>8.74</v>
      </c>
      <c r="G499" s="57">
        <v>0</v>
      </c>
      <c r="H499" s="57">
        <v>154.72</v>
      </c>
      <c r="I499" s="57">
        <v>154.72</v>
      </c>
      <c r="J499" s="57">
        <v>0</v>
      </c>
      <c r="K499" s="57">
        <v>773.6</v>
      </c>
      <c r="L499" s="57">
        <f t="shared" si="7"/>
        <v>52.44</v>
      </c>
    </row>
    <row r="500" spans="1:12" ht="26.4" x14ac:dyDescent="0.3">
      <c r="A500" s="55" t="s">
        <v>1268</v>
      </c>
      <c r="B500" s="54" t="s">
        <v>68</v>
      </c>
      <c r="C500" s="54" t="s">
        <v>1269</v>
      </c>
      <c r="D500" s="56" t="s">
        <v>94</v>
      </c>
      <c r="E500" s="55">
        <v>4</v>
      </c>
      <c r="F500" s="57">
        <v>15.71</v>
      </c>
      <c r="G500" s="57">
        <v>0</v>
      </c>
      <c r="H500" s="57">
        <v>238.58</v>
      </c>
      <c r="I500" s="57">
        <v>238.58</v>
      </c>
      <c r="J500" s="57">
        <v>0</v>
      </c>
      <c r="K500" s="57">
        <v>1192.9000000000001</v>
      </c>
      <c r="L500" s="57">
        <f t="shared" si="7"/>
        <v>62.84</v>
      </c>
    </row>
    <row r="501" spans="1:12" ht="26.4" x14ac:dyDescent="0.3">
      <c r="A501" s="55" t="s">
        <v>1270</v>
      </c>
      <c r="B501" s="54" t="s">
        <v>68</v>
      </c>
      <c r="C501" s="54" t="s">
        <v>1271</v>
      </c>
      <c r="D501" s="56" t="s">
        <v>94</v>
      </c>
      <c r="E501" s="55">
        <v>4</v>
      </c>
      <c r="F501" s="57">
        <v>35.9</v>
      </c>
      <c r="G501" s="57">
        <v>0</v>
      </c>
      <c r="H501" s="57">
        <v>63.81</v>
      </c>
      <c r="I501" s="57">
        <v>63.81</v>
      </c>
      <c r="J501" s="57">
        <v>0</v>
      </c>
      <c r="K501" s="57">
        <v>191.43</v>
      </c>
      <c r="L501" s="57">
        <f t="shared" si="7"/>
        <v>143.6</v>
      </c>
    </row>
    <row r="502" spans="1:12" ht="39.6" x14ac:dyDescent="0.3">
      <c r="A502" s="55" t="s">
        <v>1272</v>
      </c>
      <c r="B502" s="54" t="s">
        <v>68</v>
      </c>
      <c r="C502" s="54" t="s">
        <v>1273</v>
      </c>
      <c r="D502" s="56" t="s">
        <v>94</v>
      </c>
      <c r="E502" s="55">
        <v>4</v>
      </c>
      <c r="F502" s="57">
        <v>124.01</v>
      </c>
      <c r="G502" s="57">
        <v>0</v>
      </c>
      <c r="H502" s="57">
        <v>256.77</v>
      </c>
      <c r="I502" s="57">
        <v>256.77</v>
      </c>
      <c r="J502" s="57">
        <v>0</v>
      </c>
      <c r="K502" s="57">
        <v>1283.8499999999999</v>
      </c>
      <c r="L502" s="57">
        <f t="shared" si="7"/>
        <v>496.04</v>
      </c>
    </row>
    <row r="503" spans="1:12" ht="26.4" x14ac:dyDescent="0.3">
      <c r="A503" s="55" t="s">
        <v>1274</v>
      </c>
      <c r="B503" s="54" t="s">
        <v>68</v>
      </c>
      <c r="C503" s="54" t="s">
        <v>1275</v>
      </c>
      <c r="D503" s="56" t="s">
        <v>94</v>
      </c>
      <c r="E503" s="55">
        <v>9</v>
      </c>
      <c r="F503" s="57">
        <v>79.09</v>
      </c>
      <c r="G503" s="57">
        <v>0</v>
      </c>
      <c r="H503" s="57">
        <v>229.76</v>
      </c>
      <c r="I503" s="57">
        <v>229.76</v>
      </c>
      <c r="J503" s="57">
        <v>0</v>
      </c>
      <c r="K503" s="57">
        <v>1148.8</v>
      </c>
      <c r="L503" s="57">
        <f t="shared" si="7"/>
        <v>711.81000000000006</v>
      </c>
    </row>
    <row r="504" spans="1:12" ht="26.4" x14ac:dyDescent="0.3">
      <c r="A504" s="55" t="s">
        <v>1276</v>
      </c>
      <c r="B504" s="54" t="s">
        <v>68</v>
      </c>
      <c r="C504" s="54" t="s">
        <v>1277</v>
      </c>
      <c r="D504" s="56" t="s">
        <v>300</v>
      </c>
      <c r="E504" s="55">
        <v>3</v>
      </c>
      <c r="F504" s="57">
        <v>34.25</v>
      </c>
      <c r="G504" s="57">
        <v>0</v>
      </c>
      <c r="H504" s="57">
        <v>153.47999999999999</v>
      </c>
      <c r="I504" s="57">
        <v>153.47999999999999</v>
      </c>
      <c r="J504" s="57">
        <v>0</v>
      </c>
      <c r="K504" s="57">
        <v>767.4</v>
      </c>
      <c r="L504" s="57">
        <f t="shared" si="7"/>
        <v>102.75</v>
      </c>
    </row>
    <row r="505" spans="1:12" ht="39.6" x14ac:dyDescent="0.3">
      <c r="A505" s="55" t="s">
        <v>1278</v>
      </c>
      <c r="B505" s="54" t="s">
        <v>68</v>
      </c>
      <c r="C505" s="54" t="s">
        <v>1279</v>
      </c>
      <c r="D505" s="56" t="s">
        <v>94</v>
      </c>
      <c r="E505" s="55">
        <v>3</v>
      </c>
      <c r="F505" s="57">
        <v>61.71</v>
      </c>
      <c r="G505" s="57">
        <v>0</v>
      </c>
      <c r="H505" s="57">
        <v>514.44000000000005</v>
      </c>
      <c r="I505" s="57">
        <v>514.44000000000005</v>
      </c>
      <c r="J505" s="57">
        <v>0</v>
      </c>
      <c r="K505" s="57">
        <v>2572.1999999999998</v>
      </c>
      <c r="L505" s="57">
        <f t="shared" si="7"/>
        <v>185.13</v>
      </c>
    </row>
    <row r="506" spans="1:12" ht="39.6" x14ac:dyDescent="0.3">
      <c r="A506" s="55" t="s">
        <v>1280</v>
      </c>
      <c r="B506" s="54" t="s">
        <v>68</v>
      </c>
      <c r="C506" s="54" t="s">
        <v>1281</v>
      </c>
      <c r="D506" s="56" t="s">
        <v>94</v>
      </c>
      <c r="E506" s="55">
        <v>3</v>
      </c>
      <c r="F506" s="57">
        <v>78.849999999999994</v>
      </c>
      <c r="G506" s="57">
        <v>0</v>
      </c>
      <c r="H506" s="57">
        <v>359.74</v>
      </c>
      <c r="I506" s="57">
        <v>359.74</v>
      </c>
      <c r="J506" s="57">
        <v>0</v>
      </c>
      <c r="K506" s="57">
        <v>1798.7</v>
      </c>
      <c r="L506" s="57">
        <f t="shared" si="7"/>
        <v>236.54999999999998</v>
      </c>
    </row>
    <row r="507" spans="1:12" ht="26.4" x14ac:dyDescent="0.3">
      <c r="A507" s="55" t="s">
        <v>1282</v>
      </c>
      <c r="B507" s="54" t="s">
        <v>68</v>
      </c>
      <c r="C507" s="54" t="s">
        <v>1283</v>
      </c>
      <c r="D507" s="56" t="s">
        <v>94</v>
      </c>
      <c r="E507" s="55">
        <v>10</v>
      </c>
      <c r="F507" s="57">
        <v>46.72</v>
      </c>
      <c r="G507" s="57">
        <v>0</v>
      </c>
      <c r="H507" s="57">
        <v>710.55</v>
      </c>
      <c r="I507" s="57">
        <v>710.55</v>
      </c>
      <c r="J507" s="57">
        <v>0</v>
      </c>
      <c r="K507" s="57">
        <v>3552.75</v>
      </c>
      <c r="L507" s="57">
        <f t="shared" si="7"/>
        <v>467.2</v>
      </c>
    </row>
    <row r="508" spans="1:12" ht="26.4" x14ac:dyDescent="0.3">
      <c r="A508" s="55" t="s">
        <v>1284</v>
      </c>
      <c r="B508" s="54" t="s">
        <v>68</v>
      </c>
      <c r="C508" s="54" t="s">
        <v>1285</v>
      </c>
      <c r="D508" s="56" t="s">
        <v>94</v>
      </c>
      <c r="E508" s="55">
        <v>10</v>
      </c>
      <c r="F508" s="57">
        <v>44.3</v>
      </c>
      <c r="G508" s="57">
        <v>0</v>
      </c>
      <c r="H508" s="57">
        <v>1102.07</v>
      </c>
      <c r="I508" s="57">
        <v>1102.07</v>
      </c>
      <c r="J508" s="57">
        <v>0</v>
      </c>
      <c r="K508" s="57">
        <v>5510.35</v>
      </c>
      <c r="L508" s="57">
        <f t="shared" si="7"/>
        <v>443</v>
      </c>
    </row>
    <row r="509" spans="1:12" ht="39.6" x14ac:dyDescent="0.3">
      <c r="A509" s="55" t="s">
        <v>1286</v>
      </c>
      <c r="B509" s="54" t="s">
        <v>68</v>
      </c>
      <c r="C509" s="54" t="s">
        <v>1287</v>
      </c>
      <c r="D509" s="56" t="s">
        <v>94</v>
      </c>
      <c r="E509" s="55">
        <v>7</v>
      </c>
      <c r="F509" s="57">
        <v>112.92</v>
      </c>
      <c r="G509" s="57">
        <v>0</v>
      </c>
      <c r="H509" s="57">
        <v>136.69999999999999</v>
      </c>
      <c r="I509" s="57">
        <v>136.69999999999999</v>
      </c>
      <c r="J509" s="57">
        <v>0</v>
      </c>
      <c r="K509" s="57">
        <v>683.5</v>
      </c>
      <c r="L509" s="57">
        <f t="shared" si="7"/>
        <v>790.44</v>
      </c>
    </row>
    <row r="510" spans="1:12" ht="26.4" x14ac:dyDescent="0.3">
      <c r="A510" s="55" t="s">
        <v>1288</v>
      </c>
      <c r="B510" s="54" t="s">
        <v>68</v>
      </c>
      <c r="C510" s="54" t="s">
        <v>1289</v>
      </c>
      <c r="D510" s="56" t="s">
        <v>94</v>
      </c>
      <c r="E510" s="55">
        <v>7</v>
      </c>
      <c r="F510" s="57">
        <v>154.22999999999999</v>
      </c>
      <c r="G510" s="57">
        <v>0</v>
      </c>
      <c r="H510" s="57">
        <v>118.65</v>
      </c>
      <c r="I510" s="57">
        <v>118.65</v>
      </c>
      <c r="J510" s="57">
        <v>0</v>
      </c>
      <c r="K510" s="57">
        <v>830.55</v>
      </c>
      <c r="L510" s="57">
        <f t="shared" si="7"/>
        <v>1079.6099999999999</v>
      </c>
    </row>
    <row r="511" spans="1:12" ht="26.4" x14ac:dyDescent="0.3">
      <c r="A511" s="55" t="s">
        <v>1290</v>
      </c>
      <c r="B511" s="54" t="s">
        <v>68</v>
      </c>
      <c r="C511" s="54" t="s">
        <v>1291</v>
      </c>
      <c r="D511" s="56" t="s">
        <v>94</v>
      </c>
      <c r="E511" s="55">
        <v>7</v>
      </c>
      <c r="F511" s="57">
        <v>103.48</v>
      </c>
      <c r="G511" s="57">
        <v>0</v>
      </c>
      <c r="H511" s="57">
        <v>199.17</v>
      </c>
      <c r="I511" s="57">
        <v>199.17</v>
      </c>
      <c r="J511" s="57">
        <v>0</v>
      </c>
      <c r="K511" s="57">
        <v>995.85</v>
      </c>
      <c r="L511" s="57">
        <f t="shared" si="7"/>
        <v>724.36</v>
      </c>
    </row>
    <row r="512" spans="1:12" ht="26.4" x14ac:dyDescent="0.3">
      <c r="A512" s="55" t="s">
        <v>1292</v>
      </c>
      <c r="B512" s="54" t="s">
        <v>68</v>
      </c>
      <c r="C512" s="54" t="s">
        <v>1293</v>
      </c>
      <c r="D512" s="56" t="s">
        <v>94</v>
      </c>
      <c r="E512" s="55">
        <v>7</v>
      </c>
      <c r="F512" s="57">
        <v>66.400000000000006</v>
      </c>
      <c r="G512" s="57">
        <v>0</v>
      </c>
      <c r="H512" s="57">
        <v>756.42</v>
      </c>
      <c r="I512" s="57">
        <v>756.42</v>
      </c>
      <c r="J512" s="57">
        <v>0</v>
      </c>
      <c r="K512" s="57">
        <v>3782.1</v>
      </c>
      <c r="L512" s="57">
        <f t="shared" si="7"/>
        <v>464.80000000000007</v>
      </c>
    </row>
    <row r="513" spans="1:12" ht="26.4" x14ac:dyDescent="0.3">
      <c r="A513" s="55" t="s">
        <v>1294</v>
      </c>
      <c r="B513" s="54" t="s">
        <v>68</v>
      </c>
      <c r="C513" s="54" t="s">
        <v>1295</v>
      </c>
      <c r="D513" s="56" t="s">
        <v>94</v>
      </c>
      <c r="E513" s="55">
        <v>7</v>
      </c>
      <c r="F513" s="57">
        <v>72.39</v>
      </c>
      <c r="G513" s="57">
        <v>0</v>
      </c>
      <c r="H513" s="57">
        <v>624.29</v>
      </c>
      <c r="I513" s="57">
        <v>624.29</v>
      </c>
      <c r="J513" s="57">
        <v>0</v>
      </c>
      <c r="K513" s="57">
        <v>1248.58</v>
      </c>
      <c r="L513" s="57">
        <f t="shared" si="7"/>
        <v>506.73</v>
      </c>
    </row>
    <row r="514" spans="1:12" ht="26.4" x14ac:dyDescent="0.3">
      <c r="A514" s="55" t="s">
        <v>1296</v>
      </c>
      <c r="B514" s="54" t="s">
        <v>68</v>
      </c>
      <c r="C514" s="54" t="s">
        <v>1297</v>
      </c>
      <c r="D514" s="56" t="s">
        <v>94</v>
      </c>
      <c r="E514" s="55">
        <v>7</v>
      </c>
      <c r="F514" s="57">
        <v>67.83</v>
      </c>
      <c r="G514" s="57">
        <v>0</v>
      </c>
      <c r="H514" s="57">
        <v>40.03</v>
      </c>
      <c r="I514" s="57">
        <v>40.03</v>
      </c>
      <c r="J514" s="57">
        <v>0</v>
      </c>
      <c r="K514" s="57">
        <v>944.7</v>
      </c>
      <c r="L514" s="57">
        <f t="shared" si="7"/>
        <v>474.81</v>
      </c>
    </row>
    <row r="515" spans="1:12" ht="39.6" x14ac:dyDescent="0.3">
      <c r="A515" s="55" t="s">
        <v>1298</v>
      </c>
      <c r="B515" s="54" t="s">
        <v>68</v>
      </c>
      <c r="C515" s="54" t="s">
        <v>1299</v>
      </c>
      <c r="D515" s="56" t="s">
        <v>94</v>
      </c>
      <c r="E515" s="55">
        <v>32</v>
      </c>
      <c r="F515" s="57">
        <v>2.06</v>
      </c>
      <c r="G515" s="57">
        <v>0</v>
      </c>
      <c r="H515" s="57">
        <v>34.450000000000003</v>
      </c>
      <c r="I515" s="57">
        <v>34.450000000000003</v>
      </c>
      <c r="J515" s="57">
        <v>0</v>
      </c>
      <c r="K515" s="57">
        <v>861.25</v>
      </c>
      <c r="L515" s="57">
        <f t="shared" si="7"/>
        <v>65.92</v>
      </c>
    </row>
    <row r="516" spans="1:12" ht="26.4" x14ac:dyDescent="0.3">
      <c r="A516" s="55" t="s">
        <v>1300</v>
      </c>
      <c r="B516" s="54" t="s">
        <v>68</v>
      </c>
      <c r="C516" s="54" t="s">
        <v>1301</v>
      </c>
      <c r="D516" s="56" t="s">
        <v>300</v>
      </c>
      <c r="E516" s="55">
        <v>10</v>
      </c>
      <c r="F516" s="57">
        <v>2.69</v>
      </c>
      <c r="G516" s="57">
        <v>0</v>
      </c>
      <c r="H516" s="57">
        <v>82.55</v>
      </c>
      <c r="I516" s="57">
        <v>82.55</v>
      </c>
      <c r="J516" s="57">
        <v>0</v>
      </c>
      <c r="K516" s="57">
        <v>9493.25</v>
      </c>
      <c r="L516" s="57">
        <f t="shared" si="7"/>
        <v>26.9</v>
      </c>
    </row>
    <row r="517" spans="1:12" ht="26.4" x14ac:dyDescent="0.3">
      <c r="A517" s="55" t="s">
        <v>1302</v>
      </c>
      <c r="B517" s="54" t="s">
        <v>68</v>
      </c>
      <c r="C517" s="54" t="s">
        <v>1303</v>
      </c>
      <c r="D517" s="56" t="s">
        <v>300</v>
      </c>
      <c r="E517" s="55">
        <v>6</v>
      </c>
      <c r="F517" s="57">
        <v>87.38</v>
      </c>
      <c r="G517" s="57">
        <v>0</v>
      </c>
      <c r="H517" s="57">
        <v>154.80000000000001</v>
      </c>
      <c r="I517" s="57">
        <v>154.80000000000001</v>
      </c>
      <c r="J517" s="57">
        <v>0</v>
      </c>
      <c r="K517" s="57">
        <v>20898</v>
      </c>
      <c r="L517" s="57">
        <f t="shared" si="7"/>
        <v>524.28</v>
      </c>
    </row>
    <row r="518" spans="1:12" ht="26.4" x14ac:dyDescent="0.3">
      <c r="A518" s="55" t="s">
        <v>1304</v>
      </c>
      <c r="B518" s="54" t="s">
        <v>68</v>
      </c>
      <c r="C518" s="54" t="s">
        <v>1305</v>
      </c>
      <c r="D518" s="56" t="s">
        <v>300</v>
      </c>
      <c r="E518" s="55">
        <v>6</v>
      </c>
      <c r="F518" s="57">
        <v>98.82</v>
      </c>
      <c r="G518" s="57">
        <v>0</v>
      </c>
      <c r="H518" s="57">
        <v>186.28</v>
      </c>
      <c r="I518" s="57">
        <v>186.28</v>
      </c>
      <c r="J518" s="57">
        <v>0</v>
      </c>
      <c r="K518" s="57">
        <v>558.84</v>
      </c>
      <c r="L518" s="57">
        <f t="shared" si="7"/>
        <v>592.91999999999996</v>
      </c>
    </row>
    <row r="519" spans="1:12" ht="26.4" x14ac:dyDescent="0.3">
      <c r="A519" s="55" t="s">
        <v>1306</v>
      </c>
      <c r="B519" s="54" t="s">
        <v>68</v>
      </c>
      <c r="C519" s="54" t="s">
        <v>1307</v>
      </c>
      <c r="D519" s="56" t="s">
        <v>94</v>
      </c>
      <c r="E519" s="55">
        <v>7</v>
      </c>
      <c r="F519" s="57">
        <v>435.84</v>
      </c>
      <c r="G519" s="57">
        <v>0</v>
      </c>
      <c r="H519" s="57">
        <v>109.92</v>
      </c>
      <c r="I519" s="57">
        <v>109.92</v>
      </c>
      <c r="J519" s="57">
        <v>0</v>
      </c>
      <c r="K519" s="57">
        <v>769.44</v>
      </c>
      <c r="L519" s="57">
        <f t="shared" ref="L519:L552" si="8">E519*F519</f>
        <v>3050.8799999999997</v>
      </c>
    </row>
    <row r="520" spans="1:12" ht="26.4" x14ac:dyDescent="0.3">
      <c r="A520" s="55" t="s">
        <v>1308</v>
      </c>
      <c r="B520" s="54" t="s">
        <v>68</v>
      </c>
      <c r="C520" s="54" t="s">
        <v>1309</v>
      </c>
      <c r="D520" s="56" t="s">
        <v>94</v>
      </c>
      <c r="E520" s="55">
        <v>12</v>
      </c>
      <c r="F520" s="57">
        <v>14.79</v>
      </c>
      <c r="G520" s="57">
        <v>0</v>
      </c>
      <c r="H520" s="57">
        <v>143.49</v>
      </c>
      <c r="I520" s="57">
        <v>143.49</v>
      </c>
      <c r="J520" s="57">
        <v>0</v>
      </c>
      <c r="K520" s="57">
        <v>1147.92</v>
      </c>
      <c r="L520" s="57">
        <f t="shared" si="8"/>
        <v>177.48</v>
      </c>
    </row>
    <row r="521" spans="1:12" ht="26.4" x14ac:dyDescent="0.3">
      <c r="A521" s="55" t="s">
        <v>1310</v>
      </c>
      <c r="B521" s="54" t="s">
        <v>68</v>
      </c>
      <c r="C521" s="54" t="s">
        <v>1311</v>
      </c>
      <c r="D521" s="56" t="s">
        <v>94</v>
      </c>
      <c r="E521" s="55">
        <v>7</v>
      </c>
      <c r="F521" s="57">
        <v>116.37</v>
      </c>
      <c r="L521" s="57">
        <f t="shared" si="8"/>
        <v>814.59</v>
      </c>
    </row>
    <row r="522" spans="1:12" ht="26.4" x14ac:dyDescent="0.3">
      <c r="A522" s="55" t="s">
        <v>1312</v>
      </c>
      <c r="B522" s="54" t="s">
        <v>68</v>
      </c>
      <c r="C522" s="54" t="s">
        <v>1313</v>
      </c>
      <c r="D522" s="56" t="s">
        <v>94</v>
      </c>
      <c r="E522" s="55">
        <v>7</v>
      </c>
      <c r="F522" s="57">
        <v>116.37</v>
      </c>
      <c r="L522" s="57">
        <f t="shared" si="8"/>
        <v>814.59</v>
      </c>
    </row>
    <row r="523" spans="1:12" ht="26.4" x14ac:dyDescent="0.3">
      <c r="A523" s="55" t="s">
        <v>1314</v>
      </c>
      <c r="B523" s="54" t="s">
        <v>68</v>
      </c>
      <c r="C523" s="54" t="s">
        <v>1315</v>
      </c>
      <c r="D523" s="56" t="s">
        <v>94</v>
      </c>
      <c r="E523" s="55">
        <v>17</v>
      </c>
      <c r="F523" s="57">
        <v>43.54</v>
      </c>
      <c r="L523" s="57">
        <f t="shared" si="8"/>
        <v>740.18</v>
      </c>
    </row>
    <row r="524" spans="1:12" ht="26.4" x14ac:dyDescent="0.3">
      <c r="A524" s="55" t="s">
        <v>1316</v>
      </c>
      <c r="B524" s="54" t="s">
        <v>68</v>
      </c>
      <c r="C524" s="54" t="s">
        <v>1317</v>
      </c>
      <c r="D524" s="56" t="s">
        <v>94</v>
      </c>
      <c r="E524" s="55">
        <v>17</v>
      </c>
      <c r="F524" s="57">
        <v>43.54</v>
      </c>
      <c r="L524" s="57">
        <f t="shared" si="8"/>
        <v>740.18</v>
      </c>
    </row>
    <row r="525" spans="1:12" ht="26.4" x14ac:dyDescent="0.3">
      <c r="A525" s="55" t="s">
        <v>1318</v>
      </c>
      <c r="B525" s="54" t="s">
        <v>68</v>
      </c>
      <c r="C525" s="54" t="s">
        <v>1319</v>
      </c>
      <c r="D525" s="56" t="s">
        <v>94</v>
      </c>
      <c r="E525" s="55">
        <v>12</v>
      </c>
      <c r="F525" s="57">
        <v>15.08</v>
      </c>
      <c r="L525" s="57">
        <f t="shared" si="8"/>
        <v>180.96</v>
      </c>
    </row>
    <row r="526" spans="1:12" ht="26.4" x14ac:dyDescent="0.3">
      <c r="A526" s="55" t="s">
        <v>1320</v>
      </c>
      <c r="B526" s="54" t="s">
        <v>68</v>
      </c>
      <c r="C526" s="54" t="s">
        <v>1321</v>
      </c>
      <c r="D526" s="56" t="s">
        <v>94</v>
      </c>
      <c r="E526" s="55">
        <v>12</v>
      </c>
      <c r="F526" s="57">
        <v>22.45</v>
      </c>
      <c r="L526" s="57">
        <f t="shared" si="8"/>
        <v>269.39999999999998</v>
      </c>
    </row>
    <row r="527" spans="1:12" ht="26.4" x14ac:dyDescent="0.3">
      <c r="A527" s="55" t="s">
        <v>1322</v>
      </c>
      <c r="B527" s="54" t="s">
        <v>68</v>
      </c>
      <c r="C527" s="54" t="s">
        <v>1323</v>
      </c>
      <c r="D527" s="56" t="s">
        <v>94</v>
      </c>
      <c r="E527" s="55">
        <v>12</v>
      </c>
      <c r="F527" s="57">
        <v>22.44</v>
      </c>
      <c r="L527" s="57">
        <f t="shared" si="8"/>
        <v>269.28000000000003</v>
      </c>
    </row>
    <row r="528" spans="1:12" ht="26.4" x14ac:dyDescent="0.3">
      <c r="A528" s="55" t="s">
        <v>1324</v>
      </c>
      <c r="B528" s="54" t="s">
        <v>68</v>
      </c>
      <c r="C528" s="54" t="s">
        <v>1325</v>
      </c>
      <c r="D528" s="56" t="s">
        <v>94</v>
      </c>
      <c r="E528" s="55">
        <v>12</v>
      </c>
      <c r="F528" s="57">
        <v>22.44</v>
      </c>
      <c r="L528" s="57">
        <f t="shared" si="8"/>
        <v>269.28000000000003</v>
      </c>
    </row>
    <row r="529" spans="1:12" ht="26.4" x14ac:dyDescent="0.3">
      <c r="A529" s="55" t="s">
        <v>1326</v>
      </c>
      <c r="B529" s="54" t="s">
        <v>68</v>
      </c>
      <c r="C529" s="54" t="s">
        <v>1327</v>
      </c>
      <c r="D529" s="56" t="s">
        <v>94</v>
      </c>
      <c r="E529" s="55">
        <v>12</v>
      </c>
      <c r="F529" s="57">
        <v>27.2</v>
      </c>
      <c r="L529" s="57">
        <f t="shared" si="8"/>
        <v>326.39999999999998</v>
      </c>
    </row>
    <row r="530" spans="1:12" ht="26.4" x14ac:dyDescent="0.3">
      <c r="A530" s="55" t="s">
        <v>1328</v>
      </c>
      <c r="B530" s="54" t="s">
        <v>68</v>
      </c>
      <c r="C530" s="54" t="s">
        <v>1329</v>
      </c>
      <c r="D530" s="56" t="s">
        <v>94</v>
      </c>
      <c r="E530" s="55">
        <v>12</v>
      </c>
      <c r="F530" s="57">
        <v>27.2</v>
      </c>
      <c r="L530" s="57">
        <f t="shared" si="8"/>
        <v>326.39999999999998</v>
      </c>
    </row>
    <row r="531" spans="1:12" ht="26.4" x14ac:dyDescent="0.3">
      <c r="A531" s="55" t="s">
        <v>1330</v>
      </c>
      <c r="B531" s="54" t="s">
        <v>68</v>
      </c>
      <c r="C531" s="54" t="s">
        <v>1331</v>
      </c>
      <c r="D531" s="56" t="s">
        <v>94</v>
      </c>
      <c r="E531" s="55">
        <v>12</v>
      </c>
      <c r="F531" s="57">
        <v>27.2</v>
      </c>
      <c r="L531" s="57">
        <f t="shared" si="8"/>
        <v>326.39999999999998</v>
      </c>
    </row>
    <row r="532" spans="1:12" ht="26.4" x14ac:dyDescent="0.3">
      <c r="A532" s="55" t="s">
        <v>1332</v>
      </c>
      <c r="B532" s="54" t="s">
        <v>68</v>
      </c>
      <c r="C532" s="54" t="s">
        <v>1333</v>
      </c>
      <c r="D532" s="56" t="s">
        <v>94</v>
      </c>
      <c r="E532" s="55">
        <v>14</v>
      </c>
      <c r="F532" s="57">
        <v>43.54</v>
      </c>
      <c r="L532" s="57">
        <f t="shared" si="8"/>
        <v>609.55999999999995</v>
      </c>
    </row>
    <row r="533" spans="1:12" ht="26.4" x14ac:dyDescent="0.3">
      <c r="A533" s="55" t="s">
        <v>1334</v>
      </c>
      <c r="B533" s="54" t="s">
        <v>68</v>
      </c>
      <c r="C533" s="54" t="s">
        <v>1335</v>
      </c>
      <c r="D533" s="56" t="s">
        <v>300</v>
      </c>
      <c r="E533" s="55">
        <v>62</v>
      </c>
      <c r="F533" s="57">
        <v>5.2</v>
      </c>
      <c r="L533" s="57">
        <f t="shared" si="8"/>
        <v>322.40000000000003</v>
      </c>
    </row>
    <row r="534" spans="1:12" x14ac:dyDescent="0.3">
      <c r="A534" s="55" t="s">
        <v>1336</v>
      </c>
      <c r="B534" s="54" t="s">
        <v>68</v>
      </c>
      <c r="C534" s="54" t="s">
        <v>1337</v>
      </c>
      <c r="D534" s="56" t="s">
        <v>94</v>
      </c>
      <c r="E534" s="55">
        <v>7</v>
      </c>
      <c r="F534" s="57">
        <v>97.7</v>
      </c>
      <c r="L534" s="57">
        <f t="shared" si="8"/>
        <v>683.9</v>
      </c>
    </row>
    <row r="535" spans="1:12" ht="26.4" x14ac:dyDescent="0.3">
      <c r="A535" s="55" t="s">
        <v>1338</v>
      </c>
      <c r="B535" s="54" t="s">
        <v>68</v>
      </c>
      <c r="C535" s="54" t="s">
        <v>1339</v>
      </c>
      <c r="D535" s="56" t="s">
        <v>94</v>
      </c>
      <c r="E535" s="55">
        <v>7</v>
      </c>
      <c r="F535" s="57">
        <v>60.06</v>
      </c>
      <c r="L535" s="57">
        <f t="shared" si="8"/>
        <v>420.42</v>
      </c>
    </row>
    <row r="536" spans="1:12" ht="25.5" customHeight="1" x14ac:dyDescent="0.3">
      <c r="A536" s="55" t="s">
        <v>1340</v>
      </c>
      <c r="B536" s="54" t="s">
        <v>68</v>
      </c>
      <c r="C536" s="54" t="s">
        <v>1341</v>
      </c>
      <c r="D536" s="56" t="s">
        <v>94</v>
      </c>
      <c r="E536" s="55">
        <v>12</v>
      </c>
      <c r="F536" s="57">
        <v>39.21</v>
      </c>
      <c r="L536" s="57">
        <f t="shared" si="8"/>
        <v>470.52</v>
      </c>
    </row>
    <row r="537" spans="1:12" x14ac:dyDescent="0.3">
      <c r="A537" s="55" t="s">
        <v>1342</v>
      </c>
      <c r="B537" s="54" t="s">
        <v>68</v>
      </c>
      <c r="C537" s="54" t="s">
        <v>1343</v>
      </c>
      <c r="D537" s="56" t="s">
        <v>94</v>
      </c>
      <c r="E537" s="55">
        <v>7</v>
      </c>
      <c r="F537" s="57">
        <v>39.24</v>
      </c>
      <c r="L537" s="57">
        <f t="shared" si="8"/>
        <v>274.68</v>
      </c>
    </row>
    <row r="538" spans="1:12" ht="26.4" x14ac:dyDescent="0.3">
      <c r="A538" s="55" t="s">
        <v>1344</v>
      </c>
      <c r="B538" s="54" t="s">
        <v>68</v>
      </c>
      <c r="C538" s="54" t="s">
        <v>1345</v>
      </c>
      <c r="D538" s="56" t="s">
        <v>94</v>
      </c>
      <c r="E538" s="55">
        <v>12</v>
      </c>
      <c r="F538" s="57">
        <v>25.6</v>
      </c>
      <c r="L538" s="57">
        <f t="shared" si="8"/>
        <v>307.20000000000005</v>
      </c>
    </row>
    <row r="539" spans="1:12" x14ac:dyDescent="0.3">
      <c r="A539" s="55" t="s">
        <v>1346</v>
      </c>
      <c r="B539" s="54" t="s">
        <v>68</v>
      </c>
      <c r="C539" s="54" t="s">
        <v>1347</v>
      </c>
      <c r="D539" s="56" t="s">
        <v>94</v>
      </c>
      <c r="E539" s="55">
        <v>12</v>
      </c>
      <c r="F539" s="57">
        <v>24.11</v>
      </c>
      <c r="L539" s="57">
        <f t="shared" si="8"/>
        <v>289.32</v>
      </c>
    </row>
    <row r="540" spans="1:12" ht="26.4" x14ac:dyDescent="0.3">
      <c r="A540" s="55" t="s">
        <v>1348</v>
      </c>
      <c r="B540" s="54" t="s">
        <v>68</v>
      </c>
      <c r="C540" s="54" t="s">
        <v>1349</v>
      </c>
      <c r="D540" s="56" t="s">
        <v>94</v>
      </c>
      <c r="E540" s="55">
        <v>12</v>
      </c>
      <c r="F540" s="57">
        <v>55.7</v>
      </c>
      <c r="L540" s="57">
        <f t="shared" si="8"/>
        <v>668.40000000000009</v>
      </c>
    </row>
    <row r="541" spans="1:12" ht="26.4" x14ac:dyDescent="0.3">
      <c r="A541" s="55" t="s">
        <v>1350</v>
      </c>
      <c r="B541" s="54" t="s">
        <v>68</v>
      </c>
      <c r="C541" s="54" t="s">
        <v>1351</v>
      </c>
      <c r="D541" s="56" t="s">
        <v>94</v>
      </c>
      <c r="E541" s="55">
        <v>12</v>
      </c>
      <c r="F541" s="57">
        <v>58.25</v>
      </c>
      <c r="L541" s="57">
        <f t="shared" si="8"/>
        <v>699</v>
      </c>
    </row>
    <row r="542" spans="1:12" ht="26.4" x14ac:dyDescent="0.3">
      <c r="A542" s="55" t="s">
        <v>1352</v>
      </c>
      <c r="B542" s="54" t="s">
        <v>68</v>
      </c>
      <c r="C542" s="54" t="s">
        <v>1353</v>
      </c>
      <c r="D542" s="56" t="s">
        <v>94</v>
      </c>
      <c r="E542" s="55">
        <v>12</v>
      </c>
      <c r="F542" s="57">
        <v>40.06</v>
      </c>
      <c r="L542" s="57">
        <f t="shared" si="8"/>
        <v>480.72</v>
      </c>
    </row>
    <row r="543" spans="1:12" ht="26.4" x14ac:dyDescent="0.3">
      <c r="A543" s="55" t="s">
        <v>1354</v>
      </c>
      <c r="B543" s="54" t="s">
        <v>68</v>
      </c>
      <c r="C543" s="54" t="s">
        <v>1355</v>
      </c>
      <c r="D543" s="56" t="s">
        <v>94</v>
      </c>
      <c r="E543" s="55">
        <v>12</v>
      </c>
      <c r="F543" s="57">
        <v>32.700000000000003</v>
      </c>
      <c r="L543" s="57">
        <f t="shared" si="8"/>
        <v>392.40000000000003</v>
      </c>
    </row>
    <row r="544" spans="1:12" ht="26.4" x14ac:dyDescent="0.3">
      <c r="A544" s="55" t="s">
        <v>1356</v>
      </c>
      <c r="B544" s="54" t="s">
        <v>68</v>
      </c>
      <c r="C544" s="54" t="s">
        <v>1357</v>
      </c>
      <c r="D544" s="56" t="s">
        <v>94</v>
      </c>
      <c r="E544" s="55">
        <v>12</v>
      </c>
      <c r="F544" s="57">
        <v>20.13</v>
      </c>
      <c r="L544" s="57">
        <f t="shared" si="8"/>
        <v>241.56</v>
      </c>
    </row>
    <row r="545" spans="1:12" ht="25.5" customHeight="1" x14ac:dyDescent="0.3">
      <c r="A545" s="55" t="s">
        <v>1358</v>
      </c>
      <c r="B545" s="54" t="s">
        <v>68</v>
      </c>
      <c r="C545" s="54" t="s">
        <v>1359</v>
      </c>
      <c r="D545" s="56" t="s">
        <v>94</v>
      </c>
      <c r="E545" s="55">
        <v>7</v>
      </c>
      <c r="F545" s="57">
        <v>107.91</v>
      </c>
      <c r="L545" s="57">
        <f t="shared" si="8"/>
        <v>755.37</v>
      </c>
    </row>
    <row r="546" spans="1:12" x14ac:dyDescent="0.3">
      <c r="A546" s="55" t="s">
        <v>1360</v>
      </c>
      <c r="B546" s="54" t="s">
        <v>68</v>
      </c>
      <c r="C546" s="54" t="s">
        <v>1361</v>
      </c>
      <c r="D546" s="56" t="s">
        <v>94</v>
      </c>
      <c r="E546" s="55">
        <v>12</v>
      </c>
      <c r="F546" s="57">
        <v>46.75</v>
      </c>
      <c r="L546" s="57">
        <f t="shared" si="8"/>
        <v>561</v>
      </c>
    </row>
    <row r="547" spans="1:12" ht="25.5" customHeight="1" x14ac:dyDescent="0.3">
      <c r="A547" s="55" t="s">
        <v>1362</v>
      </c>
      <c r="B547" s="54" t="s">
        <v>68</v>
      </c>
      <c r="C547" s="54" t="s">
        <v>1363</v>
      </c>
      <c r="D547" s="56" t="s">
        <v>94</v>
      </c>
      <c r="E547" s="55">
        <v>14</v>
      </c>
      <c r="F547" s="57">
        <v>14.96</v>
      </c>
      <c r="L547" s="57">
        <f t="shared" si="8"/>
        <v>209.44</v>
      </c>
    </row>
    <row r="548" spans="1:12" x14ac:dyDescent="0.3">
      <c r="A548" s="55" t="s">
        <v>1364</v>
      </c>
      <c r="B548" s="54" t="s">
        <v>68</v>
      </c>
      <c r="C548" s="54" t="s">
        <v>1365</v>
      </c>
      <c r="D548" s="56" t="s">
        <v>94</v>
      </c>
      <c r="E548" s="55">
        <v>12</v>
      </c>
      <c r="F548" s="57">
        <v>36.9</v>
      </c>
      <c r="L548" s="57">
        <f t="shared" si="8"/>
        <v>442.79999999999995</v>
      </c>
    </row>
    <row r="549" spans="1:12" ht="39.6" x14ac:dyDescent="0.3">
      <c r="A549" s="55" t="s">
        <v>1366</v>
      </c>
      <c r="B549" s="54" t="s">
        <v>68</v>
      </c>
      <c r="C549" s="54" t="s">
        <v>1367</v>
      </c>
      <c r="D549" s="56" t="s">
        <v>94</v>
      </c>
      <c r="E549" s="55">
        <v>53</v>
      </c>
      <c r="F549" s="57">
        <v>1.61</v>
      </c>
      <c r="L549" s="57">
        <f t="shared" si="8"/>
        <v>85.33</v>
      </c>
    </row>
    <row r="550" spans="1:12" ht="39.6" x14ac:dyDescent="0.3">
      <c r="A550" s="55" t="s">
        <v>1368</v>
      </c>
      <c r="B550" s="54" t="s">
        <v>68</v>
      </c>
      <c r="C550" s="54" t="s">
        <v>1369</v>
      </c>
      <c r="D550" s="56" t="s">
        <v>94</v>
      </c>
      <c r="E550" s="55">
        <v>100</v>
      </c>
      <c r="F550" s="57">
        <v>1.74</v>
      </c>
      <c r="L550" s="57">
        <f t="shared" si="8"/>
        <v>174</v>
      </c>
    </row>
    <row r="551" spans="1:12" ht="66" x14ac:dyDescent="0.3">
      <c r="A551" s="55" t="s">
        <v>1370</v>
      </c>
      <c r="B551" s="54" t="s">
        <v>98</v>
      </c>
      <c r="C551" s="54" t="s">
        <v>776</v>
      </c>
      <c r="D551" s="56" t="s">
        <v>94</v>
      </c>
      <c r="E551" s="55">
        <v>19</v>
      </c>
      <c r="F551" s="57">
        <v>700</v>
      </c>
      <c r="L551" s="57">
        <f t="shared" si="8"/>
        <v>13300</v>
      </c>
    </row>
    <row r="552" spans="1:12" ht="79.2" x14ac:dyDescent="0.3">
      <c r="A552" s="55" t="s">
        <v>1371</v>
      </c>
      <c r="B552" s="54" t="s">
        <v>98</v>
      </c>
      <c r="C552" s="54" t="s">
        <v>777</v>
      </c>
      <c r="D552" s="56" t="s">
        <v>94</v>
      </c>
      <c r="E552" s="55">
        <v>8</v>
      </c>
      <c r="F552" s="57">
        <v>104.98</v>
      </c>
      <c r="L552" s="57">
        <f t="shared" si="8"/>
        <v>839.84</v>
      </c>
    </row>
    <row r="553" spans="1:12" ht="26.4" x14ac:dyDescent="0.3">
      <c r="A553" s="55">
        <v>11270</v>
      </c>
      <c r="B553" s="54" t="s">
        <v>68</v>
      </c>
      <c r="C553" s="54" t="s">
        <v>2005</v>
      </c>
      <c r="D553" s="56" t="s">
        <v>94</v>
      </c>
      <c r="E553" s="55">
        <v>40</v>
      </c>
      <c r="F553" s="57">
        <v>2.79</v>
      </c>
      <c r="G553">
        <f>E553*F553</f>
        <v>111.6</v>
      </c>
      <c r="L553" s="57">
        <f>F553*E553</f>
        <v>111.6</v>
      </c>
    </row>
    <row r="554" spans="1:12" x14ac:dyDescent="0.3">
      <c r="A554" s="55">
        <v>1381</v>
      </c>
      <c r="B554" s="54" t="s">
        <v>68</v>
      </c>
      <c r="C554" s="54" t="s">
        <v>2006</v>
      </c>
      <c r="D554" s="56" t="s">
        <v>243</v>
      </c>
      <c r="E554" s="55">
        <v>153.62</v>
      </c>
      <c r="F554" s="57">
        <v>0.68</v>
      </c>
      <c r="G554">
        <f t="shared" ref="G554:G555" si="9">E554*F554</f>
        <v>104.4616</v>
      </c>
      <c r="L554" s="57">
        <f t="shared" ref="L554:L617" si="10">F554*E554</f>
        <v>104.4616</v>
      </c>
    </row>
    <row r="555" spans="1:12" x14ac:dyDescent="0.3">
      <c r="A555" s="55">
        <v>34353</v>
      </c>
      <c r="B555" s="54" t="s">
        <v>68</v>
      </c>
      <c r="C555" s="54" t="s">
        <v>2007</v>
      </c>
      <c r="D555" s="56" t="s">
        <v>243</v>
      </c>
      <c r="E555" s="55">
        <v>32.19</v>
      </c>
      <c r="F555" s="57">
        <v>1.26</v>
      </c>
      <c r="G555">
        <f t="shared" si="9"/>
        <v>40.559399999999997</v>
      </c>
      <c r="L555" s="57">
        <f t="shared" si="10"/>
        <v>40.559399999999997</v>
      </c>
    </row>
    <row r="556" spans="1:12" x14ac:dyDescent="0.3">
      <c r="A556" s="55">
        <v>37595</v>
      </c>
      <c r="B556" s="54" t="s">
        <v>68</v>
      </c>
      <c r="C556" s="54" t="s">
        <v>2555</v>
      </c>
      <c r="D556" s="56" t="s">
        <v>243</v>
      </c>
      <c r="E556" s="55">
        <v>32.19</v>
      </c>
      <c r="F556" s="57">
        <v>2.09</v>
      </c>
      <c r="G556">
        <f t="shared" ref="G556:G619" si="11">E557*F557</f>
        <v>21.78</v>
      </c>
      <c r="L556" s="57">
        <f t="shared" si="10"/>
        <v>67.27709999999999</v>
      </c>
    </row>
    <row r="557" spans="1:12" x14ac:dyDescent="0.3">
      <c r="A557" s="55">
        <v>4374</v>
      </c>
      <c r="B557" s="54" t="s">
        <v>68</v>
      </c>
      <c r="C557" s="54" t="s">
        <v>2008</v>
      </c>
      <c r="D557" s="56" t="s">
        <v>94</v>
      </c>
      <c r="E557" s="55">
        <v>33</v>
      </c>
      <c r="F557" s="57">
        <v>0.66</v>
      </c>
      <c r="G557">
        <f t="shared" si="11"/>
        <v>36.300000000000004</v>
      </c>
      <c r="L557" s="57">
        <f t="shared" si="10"/>
        <v>21.78</v>
      </c>
    </row>
    <row r="558" spans="1:12" ht="39.6" x14ac:dyDescent="0.3">
      <c r="A558" s="55">
        <v>7568</v>
      </c>
      <c r="B558" s="54" t="s">
        <v>68</v>
      </c>
      <c r="C558" s="54" t="s">
        <v>2009</v>
      </c>
      <c r="D558" s="56" t="s">
        <v>94</v>
      </c>
      <c r="E558" s="55">
        <v>33</v>
      </c>
      <c r="F558" s="57">
        <v>1.1000000000000001</v>
      </c>
      <c r="G558">
        <f t="shared" si="11"/>
        <v>3.3</v>
      </c>
      <c r="L558" s="57">
        <f t="shared" si="10"/>
        <v>36.300000000000004</v>
      </c>
    </row>
    <row r="559" spans="1:12" x14ac:dyDescent="0.3">
      <c r="A559" s="55">
        <v>11945</v>
      </c>
      <c r="B559" s="54" t="s">
        <v>68</v>
      </c>
      <c r="C559" s="54" t="s">
        <v>2010</v>
      </c>
      <c r="D559" s="56" t="s">
        <v>94</v>
      </c>
      <c r="E559" s="55">
        <v>30</v>
      </c>
      <c r="F559" s="57">
        <v>0.11</v>
      </c>
      <c r="G559">
        <f t="shared" si="11"/>
        <v>2.6399999999999997</v>
      </c>
      <c r="L559" s="57">
        <f t="shared" si="10"/>
        <v>3.3</v>
      </c>
    </row>
    <row r="560" spans="1:12" x14ac:dyDescent="0.3">
      <c r="A560" s="55">
        <v>11946</v>
      </c>
      <c r="B560" s="54" t="s">
        <v>68</v>
      </c>
      <c r="C560" s="54" t="s">
        <v>2011</v>
      </c>
      <c r="D560" s="56" t="s">
        <v>94</v>
      </c>
      <c r="E560" s="55">
        <v>22</v>
      </c>
      <c r="F560" s="57">
        <v>0.12</v>
      </c>
      <c r="G560">
        <f t="shared" si="11"/>
        <v>5.3999999999999995</v>
      </c>
      <c r="L560" s="57">
        <f t="shared" si="10"/>
        <v>2.6399999999999997</v>
      </c>
    </row>
    <row r="561" spans="1:12" x14ac:dyDescent="0.3">
      <c r="A561" s="55">
        <v>4375</v>
      </c>
      <c r="B561" s="54" t="s">
        <v>68</v>
      </c>
      <c r="C561" s="54" t="s">
        <v>2012</v>
      </c>
      <c r="D561" s="56" t="s">
        <v>94</v>
      </c>
      <c r="E561" s="55">
        <v>30</v>
      </c>
      <c r="F561" s="57">
        <v>0.18</v>
      </c>
      <c r="G561">
        <f t="shared" si="11"/>
        <v>60.68</v>
      </c>
      <c r="L561" s="57">
        <f t="shared" si="10"/>
        <v>5.3999999999999995</v>
      </c>
    </row>
    <row r="562" spans="1:12" ht="39.6" x14ac:dyDescent="0.3">
      <c r="A562" s="55">
        <v>11950</v>
      </c>
      <c r="B562" s="54" t="s">
        <v>68</v>
      </c>
      <c r="C562" s="54" t="s">
        <v>2013</v>
      </c>
      <c r="D562" s="56" t="s">
        <v>94</v>
      </c>
      <c r="E562" s="55">
        <v>164</v>
      </c>
      <c r="F562" s="57">
        <v>0.37</v>
      </c>
      <c r="G562">
        <f t="shared" si="11"/>
        <v>11.549999999999999</v>
      </c>
      <c r="L562" s="57">
        <f t="shared" si="10"/>
        <v>60.68</v>
      </c>
    </row>
    <row r="563" spans="1:12" x14ac:dyDescent="0.3">
      <c r="A563" s="55">
        <v>4376</v>
      </c>
      <c r="B563" s="54" t="s">
        <v>68</v>
      </c>
      <c r="C563" s="54" t="s">
        <v>2014</v>
      </c>
      <c r="D563" s="56" t="s">
        <v>94</v>
      </c>
      <c r="E563" s="55">
        <v>33</v>
      </c>
      <c r="F563" s="57">
        <v>0.35</v>
      </c>
      <c r="G563">
        <f t="shared" si="11"/>
        <v>18.3</v>
      </c>
      <c r="L563" s="57">
        <f t="shared" si="10"/>
        <v>11.549999999999999</v>
      </c>
    </row>
    <row r="564" spans="1:12" x14ac:dyDescent="0.3">
      <c r="A564" s="55">
        <v>11161</v>
      </c>
      <c r="B564" s="54" t="s">
        <v>68</v>
      </c>
      <c r="C564" s="54" t="s">
        <v>2015</v>
      </c>
      <c r="D564" s="56" t="s">
        <v>243</v>
      </c>
      <c r="E564" s="55">
        <v>7.32</v>
      </c>
      <c r="F564" s="57">
        <v>2.5</v>
      </c>
      <c r="G564">
        <f t="shared" si="11"/>
        <v>40.881299999999996</v>
      </c>
      <c r="L564" s="57">
        <f t="shared" si="10"/>
        <v>18.3</v>
      </c>
    </row>
    <row r="565" spans="1:12" x14ac:dyDescent="0.3">
      <c r="A565" s="55">
        <v>1107</v>
      </c>
      <c r="B565" s="54" t="s">
        <v>68</v>
      </c>
      <c r="C565" s="54" t="s">
        <v>2016</v>
      </c>
      <c r="D565" s="56" t="s">
        <v>243</v>
      </c>
      <c r="E565" s="55">
        <v>32.19</v>
      </c>
      <c r="F565" s="57">
        <v>1.27</v>
      </c>
      <c r="G565">
        <f t="shared" si="11"/>
        <v>770.25279999999998</v>
      </c>
      <c r="L565" s="57">
        <f t="shared" si="10"/>
        <v>40.881299999999996</v>
      </c>
    </row>
    <row r="566" spans="1:12" ht="26.4" x14ac:dyDescent="0.3">
      <c r="A566" s="55">
        <v>40784</v>
      </c>
      <c r="B566" s="54" t="s">
        <v>68</v>
      </c>
      <c r="C566" s="54" t="s">
        <v>2017</v>
      </c>
      <c r="D566" s="56" t="s">
        <v>300</v>
      </c>
      <c r="E566" s="55">
        <v>10.24</v>
      </c>
      <c r="F566" s="57">
        <v>75.22</v>
      </c>
      <c r="G566">
        <f t="shared" si="11"/>
        <v>324.68439999999993</v>
      </c>
      <c r="L566" s="57">
        <f t="shared" si="10"/>
        <v>770.25279999999998</v>
      </c>
    </row>
    <row r="567" spans="1:12" ht="26.4" x14ac:dyDescent="0.3">
      <c r="A567" s="55">
        <v>39413</v>
      </c>
      <c r="B567" s="54" t="s">
        <v>68</v>
      </c>
      <c r="C567" s="54" t="s">
        <v>2018</v>
      </c>
      <c r="D567" s="56" t="s">
        <v>313</v>
      </c>
      <c r="E567" s="55">
        <v>17.559999999999999</v>
      </c>
      <c r="F567" s="57">
        <v>18.489999999999998</v>
      </c>
      <c r="G567">
        <f t="shared" si="11"/>
        <v>63.6</v>
      </c>
      <c r="L567" s="57">
        <f t="shared" si="10"/>
        <v>324.68439999999993</v>
      </c>
    </row>
    <row r="568" spans="1:12" ht="39.6" x14ac:dyDescent="0.3">
      <c r="A568" s="55">
        <v>2433</v>
      </c>
      <c r="B568" s="54" t="s">
        <v>68</v>
      </c>
      <c r="C568" s="54" t="s">
        <v>2019</v>
      </c>
      <c r="D568" s="56" t="s">
        <v>94</v>
      </c>
      <c r="E568" s="55">
        <v>10</v>
      </c>
      <c r="F568" s="57">
        <v>6.36</v>
      </c>
      <c r="G568">
        <f t="shared" si="11"/>
        <v>109.2</v>
      </c>
      <c r="L568" s="57">
        <f t="shared" si="10"/>
        <v>63.6</v>
      </c>
    </row>
    <row r="569" spans="1:12" ht="39.6" x14ac:dyDescent="0.3">
      <c r="A569" s="55">
        <v>2420</v>
      </c>
      <c r="B569" s="54" t="s">
        <v>68</v>
      </c>
      <c r="C569" s="54" t="s">
        <v>2020</v>
      </c>
      <c r="D569" s="56" t="s">
        <v>94</v>
      </c>
      <c r="E569" s="55">
        <v>10</v>
      </c>
      <c r="F569" s="57">
        <v>10.92</v>
      </c>
      <c r="G569">
        <f t="shared" si="11"/>
        <v>578.69999999999993</v>
      </c>
      <c r="L569" s="57">
        <f t="shared" si="10"/>
        <v>109.2</v>
      </c>
    </row>
    <row r="570" spans="1:12" x14ac:dyDescent="0.3">
      <c r="A570" s="55">
        <v>11451</v>
      </c>
      <c r="B570" s="54" t="s">
        <v>68</v>
      </c>
      <c r="C570" s="54" t="s">
        <v>2021</v>
      </c>
      <c r="D570" s="56" t="s">
        <v>94</v>
      </c>
      <c r="E570" s="55">
        <v>10</v>
      </c>
      <c r="F570" s="57">
        <v>57.87</v>
      </c>
      <c r="G570">
        <f t="shared" si="11"/>
        <v>2479.9110000000001</v>
      </c>
      <c r="L570" s="57">
        <f t="shared" si="10"/>
        <v>578.69999999999993</v>
      </c>
    </row>
    <row r="571" spans="1:12" ht="52.8" x14ac:dyDescent="0.3">
      <c r="A571" s="55">
        <v>39512</v>
      </c>
      <c r="B571" s="54" t="s">
        <v>68</v>
      </c>
      <c r="C571" s="54" t="s">
        <v>2022</v>
      </c>
      <c r="D571" s="56" t="s">
        <v>313</v>
      </c>
      <c r="E571" s="55">
        <v>21.95</v>
      </c>
      <c r="F571" s="57">
        <v>112.98</v>
      </c>
      <c r="G571">
        <f t="shared" si="11"/>
        <v>2704.8984999999998</v>
      </c>
      <c r="L571" s="57">
        <f t="shared" si="10"/>
        <v>2479.9110000000001</v>
      </c>
    </row>
    <row r="572" spans="1:12" ht="52.8" x14ac:dyDescent="0.3">
      <c r="A572" s="55">
        <v>39511</v>
      </c>
      <c r="B572" s="54" t="s">
        <v>68</v>
      </c>
      <c r="C572" s="54" t="s">
        <v>2023</v>
      </c>
      <c r="D572" s="56" t="s">
        <v>313</v>
      </c>
      <c r="E572" s="55">
        <v>21.95</v>
      </c>
      <c r="F572" s="57">
        <v>123.23</v>
      </c>
      <c r="G572">
        <f t="shared" si="11"/>
        <v>1046.5999999999999</v>
      </c>
      <c r="L572" s="57">
        <f t="shared" si="10"/>
        <v>2704.8984999999998</v>
      </c>
    </row>
    <row r="573" spans="1:12" ht="39.6" x14ac:dyDescent="0.3">
      <c r="A573" s="55">
        <v>39515</v>
      </c>
      <c r="B573" s="54" t="s">
        <v>68</v>
      </c>
      <c r="C573" s="54" t="s">
        <v>2024</v>
      </c>
      <c r="D573" s="56" t="s">
        <v>94</v>
      </c>
      <c r="E573" s="55">
        <v>20</v>
      </c>
      <c r="F573" s="57">
        <v>52.33</v>
      </c>
      <c r="G573">
        <f t="shared" si="11"/>
        <v>882.4</v>
      </c>
      <c r="L573" s="57">
        <f t="shared" si="10"/>
        <v>1046.5999999999999</v>
      </c>
    </row>
    <row r="574" spans="1:12" ht="39.6" x14ac:dyDescent="0.3">
      <c r="A574" s="55">
        <v>39516</v>
      </c>
      <c r="B574" s="54" t="s">
        <v>68</v>
      </c>
      <c r="C574" s="54" t="s">
        <v>2025</v>
      </c>
      <c r="D574" s="56" t="s">
        <v>94</v>
      </c>
      <c r="E574" s="55">
        <v>20</v>
      </c>
      <c r="F574" s="57">
        <v>44.12</v>
      </c>
      <c r="G574">
        <f t="shared" si="11"/>
        <v>549</v>
      </c>
      <c r="L574" s="57">
        <f t="shared" si="10"/>
        <v>882.4</v>
      </c>
    </row>
    <row r="575" spans="1:12" ht="39.6" x14ac:dyDescent="0.3">
      <c r="A575" s="55">
        <v>39514</v>
      </c>
      <c r="B575" s="54" t="s">
        <v>68</v>
      </c>
      <c r="C575" s="54" t="s">
        <v>2026</v>
      </c>
      <c r="D575" s="56" t="s">
        <v>94</v>
      </c>
      <c r="E575" s="55">
        <v>20</v>
      </c>
      <c r="F575" s="57">
        <v>27.45</v>
      </c>
      <c r="G575">
        <f t="shared" si="11"/>
        <v>32.924999999999997</v>
      </c>
      <c r="L575" s="57">
        <f t="shared" si="10"/>
        <v>549</v>
      </c>
    </row>
    <row r="576" spans="1:12" ht="26.4" x14ac:dyDescent="0.3">
      <c r="A576" s="55">
        <v>3671</v>
      </c>
      <c r="B576" s="54" t="s">
        <v>68</v>
      </c>
      <c r="C576" s="54" t="s">
        <v>2027</v>
      </c>
      <c r="D576" s="56" t="s">
        <v>300</v>
      </c>
      <c r="E576" s="55">
        <v>21.95</v>
      </c>
      <c r="F576" s="57">
        <v>1.5</v>
      </c>
      <c r="G576">
        <f t="shared" si="11"/>
        <v>374.55</v>
      </c>
      <c r="L576" s="57">
        <f t="shared" si="10"/>
        <v>32.924999999999997</v>
      </c>
    </row>
    <row r="577" spans="1:12" x14ac:dyDescent="0.3">
      <c r="A577" s="55">
        <v>38383</v>
      </c>
      <c r="B577" s="54" t="s">
        <v>68</v>
      </c>
      <c r="C577" s="54" t="s">
        <v>2028</v>
      </c>
      <c r="D577" s="56" t="s">
        <v>94</v>
      </c>
      <c r="E577" s="55">
        <v>165</v>
      </c>
      <c r="F577" s="57">
        <v>2.27</v>
      </c>
      <c r="G577">
        <f t="shared" si="11"/>
        <v>781.44</v>
      </c>
      <c r="L577" s="57">
        <f t="shared" si="10"/>
        <v>374.55</v>
      </c>
    </row>
    <row r="578" spans="1:12" x14ac:dyDescent="0.3">
      <c r="A578" s="55">
        <v>3768</v>
      </c>
      <c r="B578" s="54" t="s">
        <v>68</v>
      </c>
      <c r="C578" s="54" t="s">
        <v>2029</v>
      </c>
      <c r="D578" s="56" t="s">
        <v>94</v>
      </c>
      <c r="E578" s="55">
        <v>176</v>
      </c>
      <c r="F578" s="57">
        <v>4.4400000000000004</v>
      </c>
      <c r="G578">
        <f t="shared" si="11"/>
        <v>413.68670000000003</v>
      </c>
      <c r="L578" s="57">
        <f t="shared" si="10"/>
        <v>781.44</v>
      </c>
    </row>
    <row r="579" spans="1:12" x14ac:dyDescent="0.3">
      <c r="A579" s="55">
        <v>38120</v>
      </c>
      <c r="B579" s="54" t="s">
        <v>68</v>
      </c>
      <c r="C579" s="54" t="s">
        <v>2030</v>
      </c>
      <c r="D579" s="56" t="s">
        <v>243</v>
      </c>
      <c r="E579" s="55">
        <v>2.93</v>
      </c>
      <c r="F579" s="57">
        <v>141.19</v>
      </c>
      <c r="G579">
        <f t="shared" si="11"/>
        <v>34.285899999999998</v>
      </c>
      <c r="L579" s="57">
        <f t="shared" si="10"/>
        <v>413.68670000000003</v>
      </c>
    </row>
    <row r="580" spans="1:12" ht="26.4" x14ac:dyDescent="0.3">
      <c r="A580" s="55">
        <v>38877</v>
      </c>
      <c r="B580" s="54" t="s">
        <v>68</v>
      </c>
      <c r="C580" s="54" t="s">
        <v>2031</v>
      </c>
      <c r="D580" s="56" t="s">
        <v>243</v>
      </c>
      <c r="E580" s="55">
        <v>4.3899999999999997</v>
      </c>
      <c r="F580" s="57">
        <v>7.81</v>
      </c>
      <c r="G580">
        <f t="shared" si="11"/>
        <v>176.47799999999998</v>
      </c>
      <c r="L580" s="57">
        <f t="shared" si="10"/>
        <v>34.285899999999998</v>
      </c>
    </row>
    <row r="581" spans="1:12" ht="26.4" x14ac:dyDescent="0.3">
      <c r="A581" s="55">
        <v>34546</v>
      </c>
      <c r="B581" s="54" t="s">
        <v>68</v>
      </c>
      <c r="C581" s="54" t="s">
        <v>2032</v>
      </c>
      <c r="D581" s="56" t="s">
        <v>243</v>
      </c>
      <c r="E581" s="55">
        <v>21.95</v>
      </c>
      <c r="F581" s="57">
        <v>8.0399999999999991</v>
      </c>
      <c r="G581">
        <f t="shared" si="11"/>
        <v>47.619</v>
      </c>
      <c r="L581" s="57">
        <f t="shared" si="10"/>
        <v>176.47799999999998</v>
      </c>
    </row>
    <row r="582" spans="1:12" x14ac:dyDescent="0.3">
      <c r="A582" s="55">
        <v>10498</v>
      </c>
      <c r="B582" s="54" t="s">
        <v>68</v>
      </c>
      <c r="C582" s="54" t="s">
        <v>2033</v>
      </c>
      <c r="D582" s="56" t="s">
        <v>243</v>
      </c>
      <c r="E582" s="55">
        <v>5.85</v>
      </c>
      <c r="F582" s="57">
        <v>8.14</v>
      </c>
      <c r="G582">
        <f t="shared" si="11"/>
        <v>751.72499999999991</v>
      </c>
      <c r="L582" s="57">
        <f t="shared" si="10"/>
        <v>47.619</v>
      </c>
    </row>
    <row r="583" spans="1:12" ht="39.6" x14ac:dyDescent="0.3">
      <c r="A583" s="55">
        <v>4786</v>
      </c>
      <c r="B583" s="54" t="s">
        <v>68</v>
      </c>
      <c r="C583" s="54" t="s">
        <v>2034</v>
      </c>
      <c r="D583" s="56" t="s">
        <v>313</v>
      </c>
      <c r="E583" s="55">
        <v>5.85</v>
      </c>
      <c r="F583" s="57">
        <v>128.5</v>
      </c>
      <c r="G583">
        <f t="shared" si="11"/>
        <v>1470.8069999999998</v>
      </c>
      <c r="L583" s="57">
        <f t="shared" si="10"/>
        <v>751.72499999999991</v>
      </c>
    </row>
    <row r="584" spans="1:12" ht="26.4" x14ac:dyDescent="0.3">
      <c r="A584" s="55"/>
      <c r="B584" s="54" t="s">
        <v>68</v>
      </c>
      <c r="C584" s="54" t="s">
        <v>2035</v>
      </c>
      <c r="D584" s="56" t="s">
        <v>313</v>
      </c>
      <c r="E584" s="55">
        <v>5.85</v>
      </c>
      <c r="F584" s="57">
        <v>251.42</v>
      </c>
      <c r="G584">
        <f t="shared" si="11"/>
        <v>227.84</v>
      </c>
      <c r="L584" s="57">
        <f t="shared" si="10"/>
        <v>1470.8069999999998</v>
      </c>
    </row>
    <row r="585" spans="1:12" ht="39.6" x14ac:dyDescent="0.3">
      <c r="A585" s="55">
        <v>20078</v>
      </c>
      <c r="B585" s="54" t="s">
        <v>68</v>
      </c>
      <c r="C585" s="54" t="s">
        <v>2036</v>
      </c>
      <c r="D585" s="56" t="s">
        <v>94</v>
      </c>
      <c r="E585" s="55">
        <v>8</v>
      </c>
      <c r="F585" s="57">
        <v>28.48</v>
      </c>
      <c r="G585">
        <f t="shared" si="11"/>
        <v>564.45000000000005</v>
      </c>
      <c r="L585" s="57">
        <f t="shared" si="10"/>
        <v>227.84</v>
      </c>
    </row>
    <row r="586" spans="1:12" x14ac:dyDescent="0.3">
      <c r="A586" s="55">
        <v>5065</v>
      </c>
      <c r="B586" s="54" t="s">
        <v>68</v>
      </c>
      <c r="C586" s="54" t="s">
        <v>2037</v>
      </c>
      <c r="D586" s="56" t="s">
        <v>243</v>
      </c>
      <c r="E586" s="55">
        <v>15</v>
      </c>
      <c r="F586" s="57">
        <v>37.630000000000003</v>
      </c>
      <c r="G586">
        <f t="shared" si="11"/>
        <v>522.15000000000009</v>
      </c>
      <c r="L586" s="57">
        <f t="shared" si="10"/>
        <v>564.45000000000005</v>
      </c>
    </row>
    <row r="587" spans="1:12" x14ac:dyDescent="0.3">
      <c r="A587" s="55">
        <v>5072</v>
      </c>
      <c r="B587" s="54" t="s">
        <v>68</v>
      </c>
      <c r="C587" s="54" t="s">
        <v>2038</v>
      </c>
      <c r="D587" s="56" t="s">
        <v>243</v>
      </c>
      <c r="E587" s="55">
        <v>15</v>
      </c>
      <c r="F587" s="57">
        <v>34.81</v>
      </c>
      <c r="G587">
        <f t="shared" si="11"/>
        <v>651.75</v>
      </c>
      <c r="L587" s="57">
        <f t="shared" si="10"/>
        <v>522.15000000000009</v>
      </c>
    </row>
    <row r="588" spans="1:12" x14ac:dyDescent="0.3">
      <c r="A588" s="55">
        <v>5066</v>
      </c>
      <c r="B588" s="54" t="s">
        <v>68</v>
      </c>
      <c r="C588" s="54" t="s">
        <v>2039</v>
      </c>
      <c r="D588" s="56" t="s">
        <v>243</v>
      </c>
      <c r="E588" s="55">
        <v>25</v>
      </c>
      <c r="F588" s="57">
        <v>26.07</v>
      </c>
      <c r="G588">
        <f t="shared" si="11"/>
        <v>283.32</v>
      </c>
      <c r="L588" s="57">
        <f t="shared" si="10"/>
        <v>651.75</v>
      </c>
    </row>
    <row r="589" spans="1:12" x14ac:dyDescent="0.3">
      <c r="A589" s="55">
        <v>5063</v>
      </c>
      <c r="B589" s="54" t="s">
        <v>68</v>
      </c>
      <c r="C589" s="54" t="s">
        <v>2040</v>
      </c>
      <c r="D589" s="56" t="s">
        <v>243</v>
      </c>
      <c r="E589" s="55">
        <v>12</v>
      </c>
      <c r="F589" s="57">
        <v>23.61</v>
      </c>
      <c r="G589">
        <f t="shared" si="11"/>
        <v>262.92</v>
      </c>
      <c r="L589" s="57">
        <f t="shared" si="10"/>
        <v>283.32</v>
      </c>
    </row>
    <row r="590" spans="1:12" x14ac:dyDescent="0.3">
      <c r="A590" s="55">
        <v>20247</v>
      </c>
      <c r="B590" s="54" t="s">
        <v>68</v>
      </c>
      <c r="C590" s="54" t="s">
        <v>2041</v>
      </c>
      <c r="D590" s="56" t="s">
        <v>243</v>
      </c>
      <c r="E590" s="55">
        <v>12</v>
      </c>
      <c r="F590" s="57">
        <v>21.91</v>
      </c>
      <c r="G590">
        <f t="shared" si="11"/>
        <v>266.04000000000002</v>
      </c>
      <c r="L590" s="57">
        <f t="shared" si="10"/>
        <v>262.92</v>
      </c>
    </row>
    <row r="591" spans="1:12" x14ac:dyDescent="0.3">
      <c r="A591" s="55">
        <v>5074</v>
      </c>
      <c r="B591" s="54" t="s">
        <v>68</v>
      </c>
      <c r="C591" s="54" t="s">
        <v>2042</v>
      </c>
      <c r="D591" s="56" t="s">
        <v>243</v>
      </c>
      <c r="E591" s="55">
        <v>12</v>
      </c>
      <c r="F591" s="57">
        <v>22.17</v>
      </c>
      <c r="G591">
        <f t="shared" si="11"/>
        <v>253.07999999999998</v>
      </c>
      <c r="L591" s="57">
        <f t="shared" si="10"/>
        <v>266.04000000000002</v>
      </c>
    </row>
    <row r="592" spans="1:12" x14ac:dyDescent="0.3">
      <c r="A592" s="55">
        <v>5067</v>
      </c>
      <c r="B592" s="54" t="s">
        <v>68</v>
      </c>
      <c r="C592" s="54" t="s">
        <v>2043</v>
      </c>
      <c r="D592" s="56" t="s">
        <v>243</v>
      </c>
      <c r="E592" s="55">
        <v>12</v>
      </c>
      <c r="F592" s="57">
        <v>21.09</v>
      </c>
      <c r="G592">
        <f t="shared" si="11"/>
        <v>250.20000000000002</v>
      </c>
      <c r="L592" s="57">
        <f t="shared" si="10"/>
        <v>253.07999999999998</v>
      </c>
    </row>
    <row r="593" spans="1:12" x14ac:dyDescent="0.3">
      <c r="A593" s="55">
        <v>5078</v>
      </c>
      <c r="B593" s="54" t="s">
        <v>68</v>
      </c>
      <c r="C593" s="54" t="s">
        <v>2044</v>
      </c>
      <c r="D593" s="56" t="s">
        <v>243</v>
      </c>
      <c r="E593" s="55">
        <v>12</v>
      </c>
      <c r="F593" s="57">
        <v>20.85</v>
      </c>
      <c r="G593">
        <f t="shared" si="11"/>
        <v>494.75</v>
      </c>
      <c r="L593" s="57">
        <f t="shared" si="10"/>
        <v>250.20000000000002</v>
      </c>
    </row>
    <row r="594" spans="1:12" x14ac:dyDescent="0.3">
      <c r="A594" s="55">
        <v>5068</v>
      </c>
      <c r="B594" s="54" t="s">
        <v>68</v>
      </c>
      <c r="C594" s="54" t="s">
        <v>2045</v>
      </c>
      <c r="D594" s="56" t="s">
        <v>243</v>
      </c>
      <c r="E594" s="55">
        <v>25</v>
      </c>
      <c r="F594" s="57">
        <v>19.79</v>
      </c>
      <c r="G594">
        <f t="shared" si="11"/>
        <v>242.04000000000002</v>
      </c>
      <c r="L594" s="57">
        <f t="shared" si="10"/>
        <v>494.75</v>
      </c>
    </row>
    <row r="595" spans="1:12" x14ac:dyDescent="0.3">
      <c r="A595" s="55">
        <v>5073</v>
      </c>
      <c r="B595" s="54" t="s">
        <v>68</v>
      </c>
      <c r="C595" s="54" t="s">
        <v>2046</v>
      </c>
      <c r="D595" s="56" t="s">
        <v>243</v>
      </c>
      <c r="E595" s="55">
        <v>12</v>
      </c>
      <c r="F595" s="57">
        <v>20.170000000000002</v>
      </c>
      <c r="G595">
        <f t="shared" si="11"/>
        <v>504.25000000000006</v>
      </c>
      <c r="L595" s="57">
        <f t="shared" si="10"/>
        <v>242.04000000000002</v>
      </c>
    </row>
    <row r="596" spans="1:12" x14ac:dyDescent="0.3">
      <c r="A596" s="55">
        <v>5069</v>
      </c>
      <c r="B596" s="54" t="s">
        <v>68</v>
      </c>
      <c r="C596" s="54" t="s">
        <v>2047</v>
      </c>
      <c r="D596" s="56" t="s">
        <v>243</v>
      </c>
      <c r="E596" s="55">
        <v>25</v>
      </c>
      <c r="F596" s="57">
        <v>20.170000000000002</v>
      </c>
      <c r="G596">
        <f t="shared" si="11"/>
        <v>244.68</v>
      </c>
      <c r="L596" s="57">
        <f t="shared" si="10"/>
        <v>504.25000000000006</v>
      </c>
    </row>
    <row r="597" spans="1:12" x14ac:dyDescent="0.3">
      <c r="A597" s="55">
        <v>5070</v>
      </c>
      <c r="B597" s="54" t="s">
        <v>68</v>
      </c>
      <c r="C597" s="54" t="s">
        <v>2048</v>
      </c>
      <c r="D597" s="56" t="s">
        <v>243</v>
      </c>
      <c r="E597" s="55">
        <v>12</v>
      </c>
      <c r="F597" s="57">
        <v>20.39</v>
      </c>
      <c r="G597">
        <f t="shared" si="11"/>
        <v>237.48</v>
      </c>
      <c r="L597" s="57">
        <f t="shared" si="10"/>
        <v>244.68</v>
      </c>
    </row>
    <row r="598" spans="1:12" x14ac:dyDescent="0.3">
      <c r="A598" s="55">
        <v>5071</v>
      </c>
      <c r="B598" s="54" t="s">
        <v>68</v>
      </c>
      <c r="C598" s="54" t="s">
        <v>2049</v>
      </c>
      <c r="D598" s="56" t="s">
        <v>243</v>
      </c>
      <c r="E598" s="55">
        <v>12</v>
      </c>
      <c r="F598" s="57">
        <v>19.79</v>
      </c>
      <c r="G598">
        <f t="shared" si="11"/>
        <v>233.39999999999998</v>
      </c>
      <c r="L598" s="57">
        <f t="shared" si="10"/>
        <v>237.48</v>
      </c>
    </row>
    <row r="599" spans="1:12" x14ac:dyDescent="0.3">
      <c r="A599" s="55">
        <v>5061</v>
      </c>
      <c r="B599" s="54" t="s">
        <v>68</v>
      </c>
      <c r="C599" s="54" t="s">
        <v>2050</v>
      </c>
      <c r="D599" s="56" t="s">
        <v>243</v>
      </c>
      <c r="E599" s="55">
        <v>12</v>
      </c>
      <c r="F599" s="57">
        <v>19.45</v>
      </c>
      <c r="G599">
        <f t="shared" si="11"/>
        <v>494.75</v>
      </c>
      <c r="L599" s="57">
        <f t="shared" si="10"/>
        <v>233.39999999999998</v>
      </c>
    </row>
    <row r="600" spans="1:12" x14ac:dyDescent="0.3">
      <c r="A600" s="55">
        <v>5075</v>
      </c>
      <c r="B600" s="54" t="s">
        <v>68</v>
      </c>
      <c r="C600" s="54" t="s">
        <v>2051</v>
      </c>
      <c r="D600" s="56" t="s">
        <v>243</v>
      </c>
      <c r="E600" s="55">
        <v>25</v>
      </c>
      <c r="F600" s="57">
        <v>19.79</v>
      </c>
      <c r="G600">
        <f t="shared" si="11"/>
        <v>237.24</v>
      </c>
      <c r="L600" s="57">
        <f t="shared" si="10"/>
        <v>494.75</v>
      </c>
    </row>
    <row r="601" spans="1:12" ht="26.4" x14ac:dyDescent="0.3">
      <c r="A601" s="55">
        <v>39027</v>
      </c>
      <c r="B601" s="54" t="s">
        <v>68</v>
      </c>
      <c r="C601" s="54" t="s">
        <v>2052</v>
      </c>
      <c r="D601" s="56" t="s">
        <v>243</v>
      </c>
      <c r="E601" s="55">
        <v>12</v>
      </c>
      <c r="F601" s="57">
        <v>19.77</v>
      </c>
      <c r="G601">
        <f t="shared" si="11"/>
        <v>200.5</v>
      </c>
      <c r="L601" s="57">
        <f t="shared" si="10"/>
        <v>237.24</v>
      </c>
    </row>
    <row r="602" spans="1:12" x14ac:dyDescent="0.3">
      <c r="A602" s="55">
        <v>5062</v>
      </c>
      <c r="B602" s="54" t="s">
        <v>68</v>
      </c>
      <c r="C602" s="54" t="s">
        <v>2053</v>
      </c>
      <c r="D602" s="56" t="s">
        <v>243</v>
      </c>
      <c r="E602" s="55">
        <v>10</v>
      </c>
      <c r="F602" s="57">
        <v>20.05</v>
      </c>
      <c r="G602">
        <f t="shared" si="11"/>
        <v>199.3</v>
      </c>
      <c r="L602" s="57">
        <f t="shared" si="10"/>
        <v>200.5</v>
      </c>
    </row>
    <row r="603" spans="1:12" x14ac:dyDescent="0.3">
      <c r="A603" s="55">
        <v>40568</v>
      </c>
      <c r="B603" s="54" t="s">
        <v>68</v>
      </c>
      <c r="C603" s="54" t="s">
        <v>2054</v>
      </c>
      <c r="D603" s="56" t="s">
        <v>243</v>
      </c>
      <c r="E603" s="55">
        <v>10</v>
      </c>
      <c r="F603" s="57">
        <v>19.93</v>
      </c>
      <c r="G603">
        <f t="shared" si="11"/>
        <v>1709.4</v>
      </c>
      <c r="L603" s="57">
        <f t="shared" si="10"/>
        <v>199.3</v>
      </c>
    </row>
    <row r="604" spans="1:12" ht="26.4" x14ac:dyDescent="0.3">
      <c r="A604" s="55">
        <v>40304</v>
      </c>
      <c r="B604" s="54" t="s">
        <v>68</v>
      </c>
      <c r="C604" s="54" t="s">
        <v>2055</v>
      </c>
      <c r="D604" s="56" t="s">
        <v>243</v>
      </c>
      <c r="E604" s="55">
        <v>70</v>
      </c>
      <c r="F604" s="57">
        <v>24.42</v>
      </c>
      <c r="G604">
        <f t="shared" si="11"/>
        <v>222.5</v>
      </c>
      <c r="L604" s="57">
        <f t="shared" si="10"/>
        <v>1709.4</v>
      </c>
    </row>
    <row r="605" spans="1:12" x14ac:dyDescent="0.3">
      <c r="A605" s="55">
        <v>39026</v>
      </c>
      <c r="B605" s="54" t="s">
        <v>68</v>
      </c>
      <c r="C605" s="54" t="s">
        <v>2056</v>
      </c>
      <c r="D605" s="56" t="s">
        <v>243</v>
      </c>
      <c r="E605" s="55">
        <v>10</v>
      </c>
      <c r="F605" s="57">
        <v>22.25</v>
      </c>
      <c r="G605">
        <f t="shared" si="11"/>
        <v>70.064399999999992</v>
      </c>
      <c r="L605" s="57">
        <f t="shared" si="10"/>
        <v>222.5</v>
      </c>
    </row>
    <row r="606" spans="1:12" x14ac:dyDescent="0.3">
      <c r="A606" s="55">
        <v>34357</v>
      </c>
      <c r="B606" s="54" t="s">
        <v>68</v>
      </c>
      <c r="C606" s="54" t="s">
        <v>2057</v>
      </c>
      <c r="D606" s="56" t="s">
        <v>243</v>
      </c>
      <c r="E606" s="55">
        <v>17.559999999999999</v>
      </c>
      <c r="F606" s="57">
        <v>3.99</v>
      </c>
      <c r="G606">
        <f t="shared" si="11"/>
        <v>369.1551</v>
      </c>
      <c r="L606" s="57">
        <f t="shared" si="10"/>
        <v>70.064399999999992</v>
      </c>
    </row>
    <row r="607" spans="1:12" x14ac:dyDescent="0.3">
      <c r="A607" s="55">
        <v>37329</v>
      </c>
      <c r="B607" s="54" t="s">
        <v>68</v>
      </c>
      <c r="C607" s="54" t="s">
        <v>2058</v>
      </c>
      <c r="D607" s="56" t="s">
        <v>243</v>
      </c>
      <c r="E607" s="55">
        <v>4.3899999999999997</v>
      </c>
      <c r="F607" s="57">
        <v>84.09</v>
      </c>
      <c r="G607">
        <f t="shared" si="11"/>
        <v>635.45249999999999</v>
      </c>
      <c r="L607" s="57">
        <f t="shared" si="10"/>
        <v>369.1551</v>
      </c>
    </row>
    <row r="608" spans="1:12" ht="39.6" x14ac:dyDescent="0.3">
      <c r="A608" s="55">
        <v>536</v>
      </c>
      <c r="B608" s="54" t="s">
        <v>68</v>
      </c>
      <c r="C608" s="54" t="s">
        <v>2059</v>
      </c>
      <c r="D608" s="56" t="s">
        <v>313</v>
      </c>
      <c r="E608" s="55">
        <v>21.95</v>
      </c>
      <c r="F608" s="57">
        <v>28.95</v>
      </c>
      <c r="G608">
        <f t="shared" si="11"/>
        <v>57</v>
      </c>
      <c r="L608" s="57">
        <f t="shared" si="10"/>
        <v>635.45249999999999</v>
      </c>
    </row>
    <row r="609" spans="1:12" x14ac:dyDescent="0.3">
      <c r="A609" s="55">
        <v>38401</v>
      </c>
      <c r="B609" s="54" t="s">
        <v>68</v>
      </c>
      <c r="C609" s="54" t="s">
        <v>2060</v>
      </c>
      <c r="D609" s="56" t="s">
        <v>94</v>
      </c>
      <c r="E609" s="55">
        <v>5</v>
      </c>
      <c r="F609" s="57">
        <v>11.4</v>
      </c>
      <c r="G609">
        <f t="shared" si="11"/>
        <v>329.6</v>
      </c>
      <c r="L609" s="57">
        <f t="shared" si="10"/>
        <v>57</v>
      </c>
    </row>
    <row r="610" spans="1:12" x14ac:dyDescent="0.3">
      <c r="A610" s="55">
        <v>38393</v>
      </c>
      <c r="B610" s="54" t="s">
        <v>68</v>
      </c>
      <c r="C610" s="54" t="s">
        <v>2061</v>
      </c>
      <c r="D610" s="56" t="s">
        <v>94</v>
      </c>
      <c r="E610" s="55">
        <v>20</v>
      </c>
      <c r="F610" s="57">
        <v>16.48</v>
      </c>
      <c r="G610">
        <f t="shared" si="11"/>
        <v>731</v>
      </c>
      <c r="L610" s="57">
        <f t="shared" si="10"/>
        <v>329.6</v>
      </c>
    </row>
    <row r="611" spans="1:12" x14ac:dyDescent="0.3">
      <c r="A611" s="55">
        <v>38390</v>
      </c>
      <c r="B611" s="54" t="s">
        <v>68</v>
      </c>
      <c r="C611" s="54" t="s">
        <v>2062</v>
      </c>
      <c r="D611" s="56" t="s">
        <v>94</v>
      </c>
      <c r="E611" s="55">
        <v>20</v>
      </c>
      <c r="F611" s="57">
        <v>36.549999999999997</v>
      </c>
      <c r="G611">
        <f t="shared" si="11"/>
        <v>319.05899999999997</v>
      </c>
      <c r="L611" s="57">
        <f t="shared" si="10"/>
        <v>731</v>
      </c>
    </row>
    <row r="612" spans="1:12" ht="26.4" x14ac:dyDescent="0.3">
      <c r="A612" s="55">
        <v>1114</v>
      </c>
      <c r="B612" s="54" t="s">
        <v>68</v>
      </c>
      <c r="C612" s="54" t="s">
        <v>2063</v>
      </c>
      <c r="D612" s="56" t="s">
        <v>300</v>
      </c>
      <c r="E612" s="55">
        <v>11.7</v>
      </c>
      <c r="F612" s="57">
        <v>27.27</v>
      </c>
      <c r="G612">
        <f t="shared" si="11"/>
        <v>170.85000000000002</v>
      </c>
      <c r="L612" s="57">
        <f t="shared" si="10"/>
        <v>319.05899999999997</v>
      </c>
    </row>
    <row r="613" spans="1:12" ht="26.4" x14ac:dyDescent="0.3">
      <c r="A613" s="55">
        <v>6085</v>
      </c>
      <c r="B613" s="54" t="s">
        <v>68</v>
      </c>
      <c r="C613" s="54" t="s">
        <v>2064</v>
      </c>
      <c r="D613" s="56" t="s">
        <v>246</v>
      </c>
      <c r="E613" s="55">
        <v>15</v>
      </c>
      <c r="F613" s="57">
        <v>11.39</v>
      </c>
      <c r="G613">
        <f t="shared" si="11"/>
        <v>854.55739999999992</v>
      </c>
      <c r="L613" s="57">
        <f t="shared" si="10"/>
        <v>170.85000000000002</v>
      </c>
    </row>
    <row r="614" spans="1:12" x14ac:dyDescent="0.3">
      <c r="A614" s="55">
        <v>13388</v>
      </c>
      <c r="B614" s="54" t="s">
        <v>68</v>
      </c>
      <c r="C614" s="54" t="s">
        <v>2065</v>
      </c>
      <c r="D614" s="56" t="s">
        <v>243</v>
      </c>
      <c r="E614" s="55">
        <v>4.3899999999999997</v>
      </c>
      <c r="F614" s="57">
        <v>194.66</v>
      </c>
      <c r="G614">
        <f t="shared" si="11"/>
        <v>5098.95</v>
      </c>
      <c r="L614" s="57">
        <f t="shared" si="10"/>
        <v>854.55739999999992</v>
      </c>
    </row>
    <row r="615" spans="1:12" ht="26.4" x14ac:dyDescent="0.3">
      <c r="A615" s="55">
        <v>7186</v>
      </c>
      <c r="B615" s="54" t="s">
        <v>68</v>
      </c>
      <c r="C615" s="54" t="s">
        <v>2066</v>
      </c>
      <c r="D615" s="56" t="s">
        <v>94</v>
      </c>
      <c r="E615" s="55">
        <v>81</v>
      </c>
      <c r="F615" s="57">
        <v>62.95</v>
      </c>
      <c r="G615">
        <f t="shared" si="11"/>
        <v>2335.2393999999999</v>
      </c>
      <c r="L615" s="57">
        <f t="shared" si="10"/>
        <v>5098.95</v>
      </c>
    </row>
    <row r="616" spans="1:12" ht="26.4" x14ac:dyDescent="0.3">
      <c r="A616" s="55">
        <v>7194</v>
      </c>
      <c r="B616" s="54" t="s">
        <v>68</v>
      </c>
      <c r="C616" s="54" t="s">
        <v>2067</v>
      </c>
      <c r="D616" s="56" t="s">
        <v>313</v>
      </c>
      <c r="E616" s="55">
        <v>80.47</v>
      </c>
      <c r="F616" s="57">
        <v>29.02</v>
      </c>
      <c r="G616">
        <f t="shared" si="11"/>
        <v>186</v>
      </c>
      <c r="L616" s="57">
        <f t="shared" si="10"/>
        <v>2335.2393999999999</v>
      </c>
    </row>
    <row r="617" spans="1:12" ht="26.4" x14ac:dyDescent="0.3">
      <c r="A617" s="55">
        <v>7343</v>
      </c>
      <c r="B617" s="54" t="s">
        <v>68</v>
      </c>
      <c r="C617" s="54" t="s">
        <v>2068</v>
      </c>
      <c r="D617" s="56" t="s">
        <v>246</v>
      </c>
      <c r="E617" s="55">
        <v>10</v>
      </c>
      <c r="F617" s="57">
        <v>18.600000000000001</v>
      </c>
      <c r="G617">
        <f t="shared" si="11"/>
        <v>262</v>
      </c>
      <c r="L617" s="57">
        <f t="shared" si="10"/>
        <v>186</v>
      </c>
    </row>
    <row r="618" spans="1:12" x14ac:dyDescent="0.3">
      <c r="A618" s="55">
        <v>7356</v>
      </c>
      <c r="B618" s="54" t="s">
        <v>68</v>
      </c>
      <c r="C618" s="54" t="s">
        <v>2069</v>
      </c>
      <c r="D618" s="56" t="s">
        <v>246</v>
      </c>
      <c r="E618" s="55">
        <v>8</v>
      </c>
      <c r="F618" s="57">
        <v>32.75</v>
      </c>
      <c r="G618">
        <f t="shared" si="11"/>
        <v>273.2</v>
      </c>
      <c r="L618" s="57">
        <f t="shared" ref="L618:L681" si="12">F618*E618</f>
        <v>262</v>
      </c>
    </row>
    <row r="619" spans="1:12" x14ac:dyDescent="0.3">
      <c r="A619" s="55">
        <v>35693</v>
      </c>
      <c r="B619" s="54" t="s">
        <v>68</v>
      </c>
      <c r="C619" s="54" t="s">
        <v>2070</v>
      </c>
      <c r="D619" s="56" t="s">
        <v>246</v>
      </c>
      <c r="E619" s="55">
        <v>20</v>
      </c>
      <c r="F619" s="57">
        <v>13.66</v>
      </c>
      <c r="G619">
        <f t="shared" si="11"/>
        <v>171.44</v>
      </c>
      <c r="L619" s="57">
        <f t="shared" si="12"/>
        <v>273.2</v>
      </c>
    </row>
    <row r="620" spans="1:12" x14ac:dyDescent="0.3">
      <c r="A620" s="55">
        <v>35692</v>
      </c>
      <c r="B620" s="54" t="s">
        <v>68</v>
      </c>
      <c r="C620" s="54" t="s">
        <v>2071</v>
      </c>
      <c r="D620" s="56" t="s">
        <v>246</v>
      </c>
      <c r="E620" s="55">
        <v>8</v>
      </c>
      <c r="F620" s="57">
        <v>21.43</v>
      </c>
      <c r="G620">
        <f t="shared" ref="G620:G683" si="13">E621*F621</f>
        <v>366</v>
      </c>
      <c r="L620" s="57">
        <f t="shared" si="12"/>
        <v>171.44</v>
      </c>
    </row>
    <row r="621" spans="1:12" ht="26.4" x14ac:dyDescent="0.3">
      <c r="A621" s="55">
        <v>154</v>
      </c>
      <c r="B621" s="54" t="s">
        <v>68</v>
      </c>
      <c r="C621" s="54" t="s">
        <v>2072</v>
      </c>
      <c r="D621" s="56" t="s">
        <v>246</v>
      </c>
      <c r="E621" s="55">
        <v>5</v>
      </c>
      <c r="F621" s="57">
        <v>73.2</v>
      </c>
      <c r="G621">
        <f t="shared" si="13"/>
        <v>485.20000000000005</v>
      </c>
      <c r="L621" s="57">
        <f t="shared" si="12"/>
        <v>366</v>
      </c>
    </row>
    <row r="622" spans="1:12" ht="39.6" x14ac:dyDescent="0.3">
      <c r="A622" s="55">
        <v>7293</v>
      </c>
      <c r="B622" s="54" t="s">
        <v>68</v>
      </c>
      <c r="C622" s="54" t="s">
        <v>2073</v>
      </c>
      <c r="D622" s="56" t="s">
        <v>246</v>
      </c>
      <c r="E622" s="55">
        <v>10</v>
      </c>
      <c r="F622" s="57">
        <v>48.52</v>
      </c>
      <c r="G622">
        <f t="shared" si="13"/>
        <v>1404</v>
      </c>
      <c r="L622" s="57">
        <f t="shared" si="12"/>
        <v>485.20000000000005</v>
      </c>
    </row>
    <row r="623" spans="1:12" x14ac:dyDescent="0.3">
      <c r="A623" s="55">
        <v>43649</v>
      </c>
      <c r="B623" s="54" t="s">
        <v>68</v>
      </c>
      <c r="C623" s="54" t="s">
        <v>2074</v>
      </c>
      <c r="D623" s="56" t="s">
        <v>246</v>
      </c>
      <c r="E623" s="55">
        <v>30</v>
      </c>
      <c r="F623" s="57">
        <v>46.8</v>
      </c>
      <c r="G623">
        <f t="shared" si="13"/>
        <v>2560</v>
      </c>
      <c r="L623" s="57">
        <f t="shared" si="12"/>
        <v>1404</v>
      </c>
    </row>
    <row r="624" spans="1:12" x14ac:dyDescent="0.3">
      <c r="A624" s="55">
        <v>11189</v>
      </c>
      <c r="B624" s="54" t="s">
        <v>68</v>
      </c>
      <c r="C624" s="54" t="s">
        <v>2075</v>
      </c>
      <c r="D624" s="56" t="s">
        <v>313</v>
      </c>
      <c r="E624" s="55">
        <v>10</v>
      </c>
      <c r="F624" s="57">
        <v>256</v>
      </c>
      <c r="G624">
        <f t="shared" si="13"/>
        <v>1842.3</v>
      </c>
      <c r="L624" s="57">
        <f t="shared" si="12"/>
        <v>2560</v>
      </c>
    </row>
    <row r="625" spans="1:12" x14ac:dyDescent="0.3">
      <c r="A625" s="55">
        <v>21107</v>
      </c>
      <c r="B625" s="54" t="s">
        <v>68</v>
      </c>
      <c r="C625" s="54" t="s">
        <v>2076</v>
      </c>
      <c r="D625" s="56" t="s">
        <v>313</v>
      </c>
      <c r="E625" s="55">
        <v>10</v>
      </c>
      <c r="F625" s="57">
        <v>184.23</v>
      </c>
      <c r="G625">
        <f t="shared" si="13"/>
        <v>1120</v>
      </c>
      <c r="L625" s="57">
        <f t="shared" si="12"/>
        <v>1842.3</v>
      </c>
    </row>
    <row r="626" spans="1:12" x14ac:dyDescent="0.3">
      <c r="A626" s="55">
        <v>10490</v>
      </c>
      <c r="B626" s="54" t="s">
        <v>68</v>
      </c>
      <c r="C626" s="54" t="s">
        <v>2077</v>
      </c>
      <c r="D626" s="56" t="s">
        <v>313</v>
      </c>
      <c r="E626" s="55">
        <v>10</v>
      </c>
      <c r="F626" s="57">
        <v>112</v>
      </c>
      <c r="G626">
        <f t="shared" si="13"/>
        <v>1280</v>
      </c>
      <c r="L626" s="57">
        <f t="shared" si="12"/>
        <v>1120</v>
      </c>
    </row>
    <row r="627" spans="1:12" x14ac:dyDescent="0.3">
      <c r="A627" s="55">
        <v>10492</v>
      </c>
      <c r="B627" s="54" t="s">
        <v>68</v>
      </c>
      <c r="C627" s="54" t="s">
        <v>2078</v>
      </c>
      <c r="D627" s="56" t="s">
        <v>313</v>
      </c>
      <c r="E627" s="55">
        <v>10</v>
      </c>
      <c r="F627" s="57">
        <v>128</v>
      </c>
      <c r="G627">
        <f t="shared" si="13"/>
        <v>1493.3000000000002</v>
      </c>
      <c r="L627" s="57">
        <f t="shared" si="12"/>
        <v>1280</v>
      </c>
    </row>
    <row r="628" spans="1:12" x14ac:dyDescent="0.3">
      <c r="A628" s="55">
        <v>10493</v>
      </c>
      <c r="B628" s="54" t="s">
        <v>68</v>
      </c>
      <c r="C628" s="54" t="s">
        <v>2079</v>
      </c>
      <c r="D628" s="56" t="s">
        <v>313</v>
      </c>
      <c r="E628" s="55">
        <v>10</v>
      </c>
      <c r="F628" s="57">
        <v>149.33000000000001</v>
      </c>
      <c r="G628">
        <f t="shared" si="13"/>
        <v>1813.3000000000002</v>
      </c>
      <c r="L628" s="57">
        <f t="shared" si="12"/>
        <v>1493.3000000000002</v>
      </c>
    </row>
    <row r="629" spans="1:12" x14ac:dyDescent="0.3">
      <c r="A629" s="55">
        <v>10491</v>
      </c>
      <c r="B629" s="54" t="s">
        <v>68</v>
      </c>
      <c r="C629" s="54" t="s">
        <v>2080</v>
      </c>
      <c r="D629" s="56" t="s">
        <v>313</v>
      </c>
      <c r="E629" s="55">
        <v>10</v>
      </c>
      <c r="F629" s="57">
        <v>181.33</v>
      </c>
      <c r="G629">
        <f t="shared" si="13"/>
        <v>2645.2999999999997</v>
      </c>
      <c r="L629" s="57">
        <f t="shared" si="12"/>
        <v>1813.3000000000002</v>
      </c>
    </row>
    <row r="630" spans="1:12" x14ac:dyDescent="0.3">
      <c r="A630" s="55">
        <v>34385</v>
      </c>
      <c r="B630" s="54" t="s">
        <v>68</v>
      </c>
      <c r="C630" s="54" t="s">
        <v>2081</v>
      </c>
      <c r="D630" s="56" t="s">
        <v>313</v>
      </c>
      <c r="E630" s="55">
        <v>10</v>
      </c>
      <c r="F630" s="57">
        <v>264.52999999999997</v>
      </c>
      <c r="G630">
        <f t="shared" si="13"/>
        <v>1066.5999999999999</v>
      </c>
      <c r="L630" s="57">
        <f t="shared" si="12"/>
        <v>2645.2999999999997</v>
      </c>
    </row>
    <row r="631" spans="1:12" ht="26.4" x14ac:dyDescent="0.3">
      <c r="A631" s="55">
        <v>10499</v>
      </c>
      <c r="B631" s="54" t="s">
        <v>68</v>
      </c>
      <c r="C631" s="54" t="s">
        <v>2082</v>
      </c>
      <c r="D631" s="56" t="s">
        <v>313</v>
      </c>
      <c r="E631" s="55">
        <v>10</v>
      </c>
      <c r="F631" s="57">
        <v>106.66</v>
      </c>
      <c r="G631">
        <f t="shared" si="13"/>
        <v>3200</v>
      </c>
      <c r="L631" s="57">
        <f t="shared" si="12"/>
        <v>1066.5999999999999</v>
      </c>
    </row>
    <row r="632" spans="1:12" x14ac:dyDescent="0.3">
      <c r="A632" s="55">
        <v>34384</v>
      </c>
      <c r="B632" s="54" t="s">
        <v>68</v>
      </c>
      <c r="C632" s="54" t="s">
        <v>2083</v>
      </c>
      <c r="D632" s="56" t="s">
        <v>313</v>
      </c>
      <c r="E632" s="55">
        <v>10</v>
      </c>
      <c r="F632" s="57">
        <v>320</v>
      </c>
      <c r="G632">
        <f t="shared" si="13"/>
        <v>3306.6000000000004</v>
      </c>
      <c r="L632" s="57">
        <f t="shared" si="12"/>
        <v>3200</v>
      </c>
    </row>
    <row r="633" spans="1:12" x14ac:dyDescent="0.3">
      <c r="A633" s="55">
        <v>11185</v>
      </c>
      <c r="B633" s="54" t="s">
        <v>68</v>
      </c>
      <c r="C633" s="54" t="s">
        <v>2084</v>
      </c>
      <c r="D633" s="56" t="s">
        <v>313</v>
      </c>
      <c r="E633" s="55">
        <v>10</v>
      </c>
      <c r="F633" s="57">
        <v>330.66</v>
      </c>
      <c r="G633">
        <f t="shared" si="13"/>
        <v>3155</v>
      </c>
      <c r="L633" s="57">
        <f t="shared" si="12"/>
        <v>3306.6000000000004</v>
      </c>
    </row>
    <row r="634" spans="1:12" ht="26.4" x14ac:dyDescent="0.3">
      <c r="A634" s="55">
        <v>5031</v>
      </c>
      <c r="B634" s="54" t="s">
        <v>68</v>
      </c>
      <c r="C634" s="54" t="s">
        <v>2085</v>
      </c>
      <c r="D634" s="56" t="s">
        <v>313</v>
      </c>
      <c r="E634" s="55">
        <v>10</v>
      </c>
      <c r="F634" s="57">
        <v>315.5</v>
      </c>
      <c r="G634">
        <f t="shared" si="13"/>
        <v>3676.3</v>
      </c>
      <c r="L634" s="57">
        <f t="shared" si="12"/>
        <v>3155</v>
      </c>
    </row>
    <row r="635" spans="1:12" x14ac:dyDescent="0.3">
      <c r="A635" s="55">
        <v>10502</v>
      </c>
      <c r="B635" s="54" t="s">
        <v>68</v>
      </c>
      <c r="C635" s="54" t="s">
        <v>2086</v>
      </c>
      <c r="D635" s="56" t="s">
        <v>313</v>
      </c>
      <c r="E635" s="55">
        <v>10</v>
      </c>
      <c r="F635" s="57">
        <v>367.63</v>
      </c>
      <c r="G635">
        <f t="shared" si="13"/>
        <v>2077</v>
      </c>
      <c r="L635" s="57">
        <f t="shared" si="12"/>
        <v>3676.3</v>
      </c>
    </row>
    <row r="636" spans="1:12" x14ac:dyDescent="0.3">
      <c r="A636" s="55">
        <v>10501</v>
      </c>
      <c r="B636" s="54" t="s">
        <v>68</v>
      </c>
      <c r="C636" s="54" t="s">
        <v>2087</v>
      </c>
      <c r="D636" s="56" t="s">
        <v>313</v>
      </c>
      <c r="E636" s="55">
        <v>10</v>
      </c>
      <c r="F636" s="57">
        <v>207.7</v>
      </c>
      <c r="G636">
        <f t="shared" si="13"/>
        <v>1903.2</v>
      </c>
      <c r="L636" s="57">
        <f t="shared" si="12"/>
        <v>2077</v>
      </c>
    </row>
    <row r="637" spans="1:12" ht="79.2" x14ac:dyDescent="0.3">
      <c r="A637" s="55"/>
      <c r="B637" s="54" t="s">
        <v>68</v>
      </c>
      <c r="C637" s="54" t="s">
        <v>2088</v>
      </c>
      <c r="D637" s="56" t="s">
        <v>2089</v>
      </c>
      <c r="E637" s="55">
        <v>7.32</v>
      </c>
      <c r="F637" s="57">
        <v>260</v>
      </c>
      <c r="G637">
        <f t="shared" si="13"/>
        <v>1406.501</v>
      </c>
      <c r="L637" s="57">
        <f t="shared" si="12"/>
        <v>1903.2</v>
      </c>
    </row>
    <row r="638" spans="1:12" ht="26.4" x14ac:dyDescent="0.3">
      <c r="A638" s="55">
        <v>40783</v>
      </c>
      <c r="B638" s="54" t="s">
        <v>68</v>
      </c>
      <c r="C638" s="54" t="s">
        <v>2090</v>
      </c>
      <c r="D638" s="56" t="s">
        <v>300</v>
      </c>
      <c r="E638" s="55">
        <v>36.58</v>
      </c>
      <c r="F638" s="57">
        <v>38.450000000000003</v>
      </c>
      <c r="G638">
        <f t="shared" si="13"/>
        <v>997.53659999999991</v>
      </c>
      <c r="L638" s="57">
        <f t="shared" si="12"/>
        <v>1406.501</v>
      </c>
    </row>
    <row r="639" spans="1:12" ht="26.4" x14ac:dyDescent="0.3">
      <c r="A639" s="55">
        <v>1118</v>
      </c>
      <c r="B639" s="54" t="s">
        <v>68</v>
      </c>
      <c r="C639" s="54" t="s">
        <v>2091</v>
      </c>
      <c r="D639" s="56" t="s">
        <v>300</v>
      </c>
      <c r="E639" s="55">
        <v>36.58</v>
      </c>
      <c r="F639" s="57">
        <v>27.27</v>
      </c>
      <c r="G639">
        <f t="shared" si="13"/>
        <v>1039.7540999999999</v>
      </c>
      <c r="L639" s="57">
        <f t="shared" si="12"/>
        <v>997.53659999999991</v>
      </c>
    </row>
    <row r="640" spans="1:12" ht="39.6" x14ac:dyDescent="0.3">
      <c r="A640" s="55">
        <v>1345</v>
      </c>
      <c r="B640" s="54" t="s">
        <v>68</v>
      </c>
      <c r="C640" s="54" t="s">
        <v>2092</v>
      </c>
      <c r="D640" s="56" t="s">
        <v>313</v>
      </c>
      <c r="E640" s="55">
        <v>14.63</v>
      </c>
      <c r="F640" s="57">
        <v>71.069999999999993</v>
      </c>
      <c r="G640">
        <f t="shared" si="13"/>
        <v>23.993199999999998</v>
      </c>
      <c r="L640" s="57">
        <f t="shared" si="12"/>
        <v>1039.7540999999999</v>
      </c>
    </row>
    <row r="641" spans="1:12" x14ac:dyDescent="0.3">
      <c r="A641" s="55">
        <v>3777</v>
      </c>
      <c r="B641" s="54" t="s">
        <v>68</v>
      </c>
      <c r="C641" s="54" t="s">
        <v>2093</v>
      </c>
      <c r="D641" s="56" t="s">
        <v>313</v>
      </c>
      <c r="E641" s="55">
        <v>14.63</v>
      </c>
      <c r="F641" s="57">
        <v>1.64</v>
      </c>
      <c r="G641">
        <f t="shared" si="13"/>
        <v>94.509799999999998</v>
      </c>
      <c r="L641" s="57">
        <f t="shared" si="12"/>
        <v>23.993199999999998</v>
      </c>
    </row>
    <row r="642" spans="1:12" ht="39.6" x14ac:dyDescent="0.3">
      <c r="A642" s="55">
        <v>4013</v>
      </c>
      <c r="B642" s="54" t="s">
        <v>68</v>
      </c>
      <c r="C642" s="54" t="s">
        <v>2094</v>
      </c>
      <c r="D642" s="56" t="s">
        <v>313</v>
      </c>
      <c r="E642" s="55">
        <v>14.63</v>
      </c>
      <c r="F642" s="57">
        <v>6.46</v>
      </c>
      <c r="G642">
        <f t="shared" si="13"/>
        <v>158.15030000000002</v>
      </c>
      <c r="L642" s="57">
        <f t="shared" si="12"/>
        <v>94.509799999999998</v>
      </c>
    </row>
    <row r="643" spans="1:12" ht="39.6" x14ac:dyDescent="0.3">
      <c r="A643" s="55">
        <v>4019</v>
      </c>
      <c r="B643" s="54" t="s">
        <v>68</v>
      </c>
      <c r="C643" s="54" t="s">
        <v>2095</v>
      </c>
      <c r="D643" s="56" t="s">
        <v>313</v>
      </c>
      <c r="E643" s="55">
        <v>14.63</v>
      </c>
      <c r="F643" s="57">
        <v>10.81</v>
      </c>
      <c r="G643">
        <f t="shared" si="13"/>
        <v>401.4</v>
      </c>
      <c r="L643" s="57">
        <f t="shared" si="12"/>
        <v>158.15030000000002</v>
      </c>
    </row>
    <row r="644" spans="1:12" x14ac:dyDescent="0.3">
      <c r="A644" s="55"/>
      <c r="B644" s="54" t="s">
        <v>68</v>
      </c>
      <c r="C644" s="54" t="s">
        <v>2096</v>
      </c>
      <c r="D644" s="56" t="s">
        <v>246</v>
      </c>
      <c r="E644" s="55">
        <v>5</v>
      </c>
      <c r="F644" s="57">
        <v>80.28</v>
      </c>
      <c r="G644">
        <f t="shared" si="13"/>
        <v>943.19609999999989</v>
      </c>
      <c r="L644" s="57">
        <f t="shared" si="12"/>
        <v>401.4</v>
      </c>
    </row>
    <row r="645" spans="1:12" ht="26.4" x14ac:dyDescent="0.3">
      <c r="A645" s="55">
        <v>13115</v>
      </c>
      <c r="B645" s="54" t="s">
        <v>68</v>
      </c>
      <c r="C645" s="54" t="s">
        <v>2097</v>
      </c>
      <c r="D645" s="56" t="s">
        <v>300</v>
      </c>
      <c r="E645" s="55">
        <v>43.89</v>
      </c>
      <c r="F645" s="57">
        <v>21.49</v>
      </c>
      <c r="G645">
        <f t="shared" si="13"/>
        <v>96.936999999999998</v>
      </c>
      <c r="L645" s="57">
        <f t="shared" si="12"/>
        <v>943.19609999999989</v>
      </c>
    </row>
    <row r="646" spans="1:12" ht="39.6" x14ac:dyDescent="0.3">
      <c r="A646" s="55">
        <v>4408</v>
      </c>
      <c r="B646" s="54" t="s">
        <v>68</v>
      </c>
      <c r="C646" s="54" t="s">
        <v>2098</v>
      </c>
      <c r="D646" s="56" t="s">
        <v>300</v>
      </c>
      <c r="E646" s="55">
        <v>36.58</v>
      </c>
      <c r="F646" s="57">
        <v>2.65</v>
      </c>
      <c r="G646">
        <f t="shared" si="13"/>
        <v>811.34439999999995</v>
      </c>
      <c r="L646" s="57">
        <f t="shared" si="12"/>
        <v>96.936999999999998</v>
      </c>
    </row>
    <row r="647" spans="1:12" ht="39.6" x14ac:dyDescent="0.3">
      <c r="A647" s="55">
        <v>4400</v>
      </c>
      <c r="B647" s="54" t="s">
        <v>68</v>
      </c>
      <c r="C647" s="54" t="s">
        <v>2099</v>
      </c>
      <c r="D647" s="56" t="s">
        <v>300</v>
      </c>
      <c r="E647" s="55">
        <v>36.58</v>
      </c>
      <c r="F647" s="57">
        <v>22.18</v>
      </c>
      <c r="G647">
        <f t="shared" si="13"/>
        <v>189.16589999999999</v>
      </c>
      <c r="L647" s="57">
        <f t="shared" si="12"/>
        <v>811.34439999999995</v>
      </c>
    </row>
    <row r="648" spans="1:12" ht="39.6" x14ac:dyDescent="0.3">
      <c r="A648" s="55">
        <v>39507</v>
      </c>
      <c r="B648" s="54" t="s">
        <v>68</v>
      </c>
      <c r="C648" s="54" t="s">
        <v>2100</v>
      </c>
      <c r="D648" s="56" t="s">
        <v>313</v>
      </c>
      <c r="E648" s="55">
        <v>14.63</v>
      </c>
      <c r="F648" s="57">
        <v>12.93</v>
      </c>
      <c r="G648">
        <f t="shared" si="13"/>
        <v>2060.0308</v>
      </c>
      <c r="L648" s="57">
        <f t="shared" si="12"/>
        <v>189.16589999999999</v>
      </c>
    </row>
    <row r="649" spans="1:12" ht="52.8" x14ac:dyDescent="0.3">
      <c r="A649" s="55">
        <v>7173</v>
      </c>
      <c r="B649" s="54" t="s">
        <v>68</v>
      </c>
      <c r="C649" s="54" t="s">
        <v>2101</v>
      </c>
      <c r="D649" s="56" t="s">
        <v>2102</v>
      </c>
      <c r="E649" s="55">
        <v>1.46</v>
      </c>
      <c r="F649" s="57">
        <v>1410.98</v>
      </c>
      <c r="G649">
        <f t="shared" si="13"/>
        <v>1583.6496</v>
      </c>
      <c r="L649" s="57">
        <f t="shared" si="12"/>
        <v>2060.0308</v>
      </c>
    </row>
    <row r="650" spans="1:12" ht="26.4" x14ac:dyDescent="0.3">
      <c r="A650" s="55">
        <v>7213</v>
      </c>
      <c r="B650" s="54" t="s">
        <v>68</v>
      </c>
      <c r="C650" s="54" t="s">
        <v>2103</v>
      </c>
      <c r="D650" s="56" t="s">
        <v>313</v>
      </c>
      <c r="E650" s="55">
        <v>80.47</v>
      </c>
      <c r="F650" s="57">
        <v>19.68</v>
      </c>
      <c r="G650">
        <f t="shared" si="13"/>
        <v>4908</v>
      </c>
      <c r="L650" s="57">
        <f t="shared" si="12"/>
        <v>1583.6496</v>
      </c>
    </row>
    <row r="651" spans="1:12" ht="39.6" x14ac:dyDescent="0.3">
      <c r="A651" s="55">
        <v>11067</v>
      </c>
      <c r="B651" s="54" t="s">
        <v>68</v>
      </c>
      <c r="C651" s="54" t="s">
        <v>2104</v>
      </c>
      <c r="D651" s="56" t="s">
        <v>94</v>
      </c>
      <c r="E651" s="55">
        <v>15</v>
      </c>
      <c r="F651" s="57">
        <v>327.2</v>
      </c>
      <c r="G651">
        <f t="shared" si="13"/>
        <v>907.25</v>
      </c>
      <c r="L651" s="57">
        <f t="shared" si="12"/>
        <v>4908</v>
      </c>
    </row>
    <row r="652" spans="1:12" x14ac:dyDescent="0.3">
      <c r="A652" s="55">
        <v>7353</v>
      </c>
      <c r="B652" s="54" t="s">
        <v>68</v>
      </c>
      <c r="C652" s="54" t="s">
        <v>2105</v>
      </c>
      <c r="D652" s="56" t="s">
        <v>246</v>
      </c>
      <c r="E652" s="55">
        <v>25</v>
      </c>
      <c r="F652" s="57">
        <v>36.29</v>
      </c>
      <c r="G652">
        <f t="shared" si="13"/>
        <v>128.5977</v>
      </c>
      <c r="L652" s="57">
        <f t="shared" si="12"/>
        <v>907.25</v>
      </c>
    </row>
    <row r="653" spans="1:12" ht="26.4" x14ac:dyDescent="0.3">
      <c r="A653" s="55">
        <v>10567</v>
      </c>
      <c r="B653" s="54" t="s">
        <v>68</v>
      </c>
      <c r="C653" s="54" t="s">
        <v>2106</v>
      </c>
      <c r="D653" s="56" t="s">
        <v>300</v>
      </c>
      <c r="E653" s="55">
        <v>14.63</v>
      </c>
      <c r="F653" s="57">
        <v>8.7899999999999991</v>
      </c>
      <c r="G653">
        <f t="shared" si="13"/>
        <v>861.56070000000011</v>
      </c>
      <c r="L653" s="57">
        <f t="shared" si="12"/>
        <v>128.5977</v>
      </c>
    </row>
    <row r="654" spans="1:12" ht="26.4" x14ac:dyDescent="0.3">
      <c r="A654" s="55">
        <v>11134</v>
      </c>
      <c r="B654" s="54" t="s">
        <v>68</v>
      </c>
      <c r="C654" s="54" t="s">
        <v>2107</v>
      </c>
      <c r="D654" s="56" t="s">
        <v>313</v>
      </c>
      <c r="E654" s="55">
        <v>14.63</v>
      </c>
      <c r="F654" s="57">
        <v>58.89</v>
      </c>
      <c r="G654">
        <f t="shared" si="13"/>
        <v>83.84</v>
      </c>
      <c r="L654" s="57">
        <f t="shared" si="12"/>
        <v>861.56070000000011</v>
      </c>
    </row>
    <row r="655" spans="1:12" ht="39.6" x14ac:dyDescent="0.3">
      <c r="A655" s="55">
        <v>12615</v>
      </c>
      <c r="B655" s="54" t="s">
        <v>68</v>
      </c>
      <c r="C655" s="54" t="s">
        <v>2108</v>
      </c>
      <c r="D655" s="56" t="s">
        <v>94</v>
      </c>
      <c r="E655" s="55">
        <v>8</v>
      </c>
      <c r="F655" s="57">
        <v>10.48</v>
      </c>
      <c r="G655">
        <f t="shared" si="13"/>
        <v>721.59999999999991</v>
      </c>
      <c r="L655" s="57">
        <f t="shared" si="12"/>
        <v>83.84</v>
      </c>
    </row>
    <row r="656" spans="1:12" ht="26.4" x14ac:dyDescent="0.3">
      <c r="A656" s="55">
        <v>25071</v>
      </c>
      <c r="B656" s="54" t="s">
        <v>68</v>
      </c>
      <c r="C656" s="54" t="s">
        <v>2109</v>
      </c>
      <c r="D656" s="56" t="s">
        <v>94</v>
      </c>
      <c r="E656" s="55">
        <v>220</v>
      </c>
      <c r="F656" s="57">
        <v>3.28</v>
      </c>
      <c r="G656">
        <f t="shared" si="13"/>
        <v>645.91999999999996</v>
      </c>
      <c r="L656" s="57">
        <f t="shared" si="12"/>
        <v>721.59999999999991</v>
      </c>
    </row>
    <row r="657" spans="1:12" ht="39.6" x14ac:dyDescent="0.3">
      <c r="A657" s="55">
        <v>36230</v>
      </c>
      <c r="B657" s="54" t="s">
        <v>68</v>
      </c>
      <c r="C657" s="54" t="s">
        <v>2110</v>
      </c>
      <c r="D657" s="56" t="s">
        <v>313</v>
      </c>
      <c r="E657" s="55">
        <v>29.36</v>
      </c>
      <c r="F657" s="57">
        <v>22</v>
      </c>
      <c r="G657">
        <f t="shared" si="13"/>
        <v>316.12389999999999</v>
      </c>
      <c r="L657" s="57">
        <f t="shared" si="12"/>
        <v>645.91999999999996</v>
      </c>
    </row>
    <row r="658" spans="1:12" ht="26.4" x14ac:dyDescent="0.3">
      <c r="A658" s="55">
        <v>38123</v>
      </c>
      <c r="B658" s="54" t="s">
        <v>68</v>
      </c>
      <c r="C658" s="54" t="s">
        <v>2111</v>
      </c>
      <c r="D658" s="56" t="s">
        <v>243</v>
      </c>
      <c r="E658" s="55">
        <v>4.3899999999999997</v>
      </c>
      <c r="F658" s="57">
        <v>72.010000000000005</v>
      </c>
      <c r="G658">
        <f t="shared" si="13"/>
        <v>431.73130000000003</v>
      </c>
      <c r="L658" s="57">
        <f t="shared" si="12"/>
        <v>316.12389999999999</v>
      </c>
    </row>
    <row r="659" spans="1:12" ht="26.4" x14ac:dyDescent="0.3">
      <c r="A659" s="55">
        <v>40782</v>
      </c>
      <c r="B659" s="54" t="s">
        <v>68</v>
      </c>
      <c r="C659" s="54" t="s">
        <v>2112</v>
      </c>
      <c r="D659" s="56" t="s">
        <v>300</v>
      </c>
      <c r="E659" s="55">
        <v>14.63</v>
      </c>
      <c r="F659" s="57">
        <v>29.51</v>
      </c>
      <c r="G659">
        <f t="shared" si="13"/>
        <v>79.440899999999999</v>
      </c>
      <c r="L659" s="57">
        <f t="shared" si="12"/>
        <v>431.73130000000003</v>
      </c>
    </row>
    <row r="660" spans="1:12" ht="39.6" x14ac:dyDescent="0.3">
      <c r="A660" s="55">
        <v>42407</v>
      </c>
      <c r="B660" s="54" t="s">
        <v>68</v>
      </c>
      <c r="C660" s="54" t="s">
        <v>2113</v>
      </c>
      <c r="D660" s="56" t="s">
        <v>300</v>
      </c>
      <c r="E660" s="55">
        <v>14.63</v>
      </c>
      <c r="F660" s="57">
        <v>5.43</v>
      </c>
      <c r="G660">
        <f t="shared" si="13"/>
        <v>48.4253</v>
      </c>
      <c r="L660" s="57">
        <f t="shared" si="12"/>
        <v>79.440899999999999</v>
      </c>
    </row>
    <row r="661" spans="1:12" ht="39.6" x14ac:dyDescent="0.3">
      <c r="A661" s="55">
        <v>135</v>
      </c>
      <c r="B661" s="54" t="s">
        <v>68</v>
      </c>
      <c r="C661" s="54" t="s">
        <v>2114</v>
      </c>
      <c r="D661" s="56" t="s">
        <v>243</v>
      </c>
      <c r="E661" s="55">
        <v>14.63</v>
      </c>
      <c r="F661" s="57">
        <v>3.31</v>
      </c>
      <c r="G661">
        <f t="shared" si="13"/>
        <v>759.73590000000002</v>
      </c>
      <c r="L661" s="57">
        <f t="shared" si="12"/>
        <v>48.4253</v>
      </c>
    </row>
    <row r="662" spans="1:12" ht="39.6" x14ac:dyDescent="0.3">
      <c r="A662" s="55"/>
      <c r="B662" s="54" t="s">
        <v>68</v>
      </c>
      <c r="C662" s="54" t="s">
        <v>2115</v>
      </c>
      <c r="D662" s="56" t="s">
        <v>313</v>
      </c>
      <c r="E662" s="55">
        <v>14.63</v>
      </c>
      <c r="F662" s="57">
        <v>51.93</v>
      </c>
      <c r="G662">
        <f t="shared" si="13"/>
        <v>913.2</v>
      </c>
      <c r="L662" s="57">
        <f t="shared" si="12"/>
        <v>759.73590000000002</v>
      </c>
    </row>
    <row r="663" spans="1:12" ht="26.4" x14ac:dyDescent="0.3">
      <c r="A663" s="55">
        <v>41679</v>
      </c>
      <c r="B663" s="54" t="s">
        <v>68</v>
      </c>
      <c r="C663" s="54" t="s">
        <v>2116</v>
      </c>
      <c r="D663" s="56" t="s">
        <v>94</v>
      </c>
      <c r="E663" s="55">
        <v>30</v>
      </c>
      <c r="F663" s="57">
        <v>30.44</v>
      </c>
      <c r="G663">
        <f t="shared" si="13"/>
        <v>1154.3070000000002</v>
      </c>
      <c r="L663" s="57">
        <f t="shared" si="12"/>
        <v>913.2</v>
      </c>
    </row>
    <row r="664" spans="1:12" ht="66" x14ac:dyDescent="0.3">
      <c r="A664" s="55"/>
      <c r="B664" s="54" t="s">
        <v>68</v>
      </c>
      <c r="C664" s="54" t="s">
        <v>2117</v>
      </c>
      <c r="D664" s="56" t="s">
        <v>313</v>
      </c>
      <c r="E664" s="55">
        <v>14.63</v>
      </c>
      <c r="F664" s="57">
        <v>78.900000000000006</v>
      </c>
      <c r="G664">
        <f t="shared" si="13"/>
        <v>189.60480000000001</v>
      </c>
      <c r="L664" s="57">
        <f t="shared" si="12"/>
        <v>1154.3070000000002</v>
      </c>
    </row>
    <row r="665" spans="1:12" ht="52.8" x14ac:dyDescent="0.3">
      <c r="A665" s="55">
        <v>38052</v>
      </c>
      <c r="B665" s="54" t="s">
        <v>68</v>
      </c>
      <c r="C665" s="54" t="s">
        <v>2118</v>
      </c>
      <c r="D665" s="56" t="s">
        <v>300</v>
      </c>
      <c r="E665" s="55">
        <v>14.63</v>
      </c>
      <c r="F665" s="57">
        <v>12.96</v>
      </c>
      <c r="G665">
        <f t="shared" si="13"/>
        <v>72.2</v>
      </c>
      <c r="L665" s="57">
        <f t="shared" si="12"/>
        <v>189.60480000000001</v>
      </c>
    </row>
    <row r="666" spans="1:12" ht="39.6" x14ac:dyDescent="0.3">
      <c r="A666" s="55">
        <v>123</v>
      </c>
      <c r="B666" s="54" t="s">
        <v>68</v>
      </c>
      <c r="C666" s="54" t="s">
        <v>2119</v>
      </c>
      <c r="D666" s="56" t="s">
        <v>246</v>
      </c>
      <c r="E666" s="55">
        <v>10</v>
      </c>
      <c r="F666" s="57">
        <v>7.22</v>
      </c>
      <c r="G666">
        <f t="shared" si="13"/>
        <v>115</v>
      </c>
      <c r="L666" s="57">
        <f t="shared" si="12"/>
        <v>72.2</v>
      </c>
    </row>
    <row r="667" spans="1:12" x14ac:dyDescent="0.3">
      <c r="A667" s="55">
        <v>344</v>
      </c>
      <c r="B667" s="54" t="s">
        <v>68</v>
      </c>
      <c r="C667" s="54" t="s">
        <v>2120</v>
      </c>
      <c r="D667" s="56" t="s">
        <v>243</v>
      </c>
      <c r="E667" s="55">
        <v>5</v>
      </c>
      <c r="F667" s="57">
        <v>23</v>
      </c>
      <c r="G667">
        <f t="shared" si="13"/>
        <v>87.5</v>
      </c>
      <c r="L667" s="57">
        <f t="shared" si="12"/>
        <v>115</v>
      </c>
    </row>
    <row r="668" spans="1:12" ht="26.4" x14ac:dyDescent="0.3">
      <c r="A668" s="55">
        <v>43130</v>
      </c>
      <c r="B668" s="54" t="s">
        <v>68</v>
      </c>
      <c r="C668" s="54" t="s">
        <v>2121</v>
      </c>
      <c r="D668" s="56" t="s">
        <v>243</v>
      </c>
      <c r="E668" s="55">
        <v>5</v>
      </c>
      <c r="F668" s="57">
        <v>17.5</v>
      </c>
      <c r="G668">
        <f t="shared" si="13"/>
        <v>2926</v>
      </c>
      <c r="L668" s="57">
        <f t="shared" si="12"/>
        <v>87.5</v>
      </c>
    </row>
    <row r="669" spans="1:12" ht="26.4" x14ac:dyDescent="0.3">
      <c r="A669" s="55">
        <v>840</v>
      </c>
      <c r="B669" s="54" t="s">
        <v>542</v>
      </c>
      <c r="C669" s="54" t="s">
        <v>2122</v>
      </c>
      <c r="D669" s="56" t="s">
        <v>313</v>
      </c>
      <c r="E669" s="55">
        <v>29.26</v>
      </c>
      <c r="F669" s="57">
        <v>100</v>
      </c>
      <c r="G669">
        <f t="shared" si="13"/>
        <v>951.6</v>
      </c>
      <c r="L669" s="57">
        <f t="shared" si="12"/>
        <v>2926</v>
      </c>
    </row>
    <row r="670" spans="1:12" ht="26.4" x14ac:dyDescent="0.3">
      <c r="A670" s="55">
        <v>3188</v>
      </c>
      <c r="B670" s="54" t="s">
        <v>542</v>
      </c>
      <c r="C670" s="54" t="s">
        <v>2123</v>
      </c>
      <c r="D670" s="56" t="s">
        <v>313</v>
      </c>
      <c r="E670" s="55">
        <v>7.32</v>
      </c>
      <c r="F670" s="57">
        <v>130</v>
      </c>
      <c r="G670">
        <f t="shared" si="13"/>
        <v>1800</v>
      </c>
      <c r="L670" s="57">
        <f t="shared" si="12"/>
        <v>951.6</v>
      </c>
    </row>
    <row r="671" spans="1:12" x14ac:dyDescent="0.3">
      <c r="A671" s="55">
        <v>3190</v>
      </c>
      <c r="B671" s="54" t="s">
        <v>542</v>
      </c>
      <c r="C671" s="54" t="s">
        <v>2124</v>
      </c>
      <c r="D671" s="56" t="s">
        <v>2125</v>
      </c>
      <c r="E671" s="55">
        <v>6</v>
      </c>
      <c r="F671" s="57">
        <v>300</v>
      </c>
      <c r="G671">
        <f t="shared" si="13"/>
        <v>11.7</v>
      </c>
      <c r="L671" s="57">
        <f t="shared" si="12"/>
        <v>1800</v>
      </c>
    </row>
    <row r="672" spans="1:12" ht="26.4" x14ac:dyDescent="0.3">
      <c r="A672" s="55">
        <v>956</v>
      </c>
      <c r="B672" s="54" t="s">
        <v>542</v>
      </c>
      <c r="C672" s="54" t="s">
        <v>2126</v>
      </c>
      <c r="D672" s="56" t="s">
        <v>18</v>
      </c>
      <c r="E672" s="55">
        <v>3</v>
      </c>
      <c r="F672" s="57">
        <v>3.9</v>
      </c>
      <c r="G672">
        <f t="shared" si="13"/>
        <v>581.55000000000007</v>
      </c>
      <c r="L672" s="57">
        <f t="shared" si="12"/>
        <v>11.7</v>
      </c>
    </row>
    <row r="673" spans="1:12" x14ac:dyDescent="0.3">
      <c r="A673" s="55">
        <v>1892</v>
      </c>
      <c r="B673" s="54" t="s">
        <v>542</v>
      </c>
      <c r="C673" s="54" t="s">
        <v>2127</v>
      </c>
      <c r="D673" s="56" t="s">
        <v>2128</v>
      </c>
      <c r="E673" s="55">
        <v>15</v>
      </c>
      <c r="F673" s="57">
        <v>38.770000000000003</v>
      </c>
      <c r="G673">
        <f t="shared" si="13"/>
        <v>935.12</v>
      </c>
      <c r="L673" s="57">
        <f t="shared" si="12"/>
        <v>581.55000000000007</v>
      </c>
    </row>
    <row r="674" spans="1:12" ht="66" x14ac:dyDescent="0.3">
      <c r="A674" s="55">
        <v>3093</v>
      </c>
      <c r="B674" s="54" t="s">
        <v>68</v>
      </c>
      <c r="C674" s="54" t="s">
        <v>2129</v>
      </c>
      <c r="D674" s="56" t="s">
        <v>549</v>
      </c>
      <c r="E674" s="55">
        <v>8</v>
      </c>
      <c r="F674" s="57">
        <v>116.89</v>
      </c>
      <c r="G674">
        <f t="shared" si="13"/>
        <v>935.12</v>
      </c>
      <c r="L674" s="57">
        <f t="shared" si="12"/>
        <v>935.12</v>
      </c>
    </row>
    <row r="675" spans="1:12" ht="66" x14ac:dyDescent="0.3">
      <c r="A675" s="55">
        <v>3099</v>
      </c>
      <c r="B675" s="54" t="s">
        <v>68</v>
      </c>
      <c r="C675" s="54" t="s">
        <v>2130</v>
      </c>
      <c r="D675" s="56" t="s">
        <v>549</v>
      </c>
      <c r="E675" s="55">
        <v>8</v>
      </c>
      <c r="F675" s="57">
        <v>116.89</v>
      </c>
      <c r="G675">
        <f t="shared" si="13"/>
        <v>1169.9100000000001</v>
      </c>
      <c r="L675" s="57">
        <f t="shared" si="12"/>
        <v>935.12</v>
      </c>
    </row>
    <row r="676" spans="1:12" ht="26.4" x14ac:dyDescent="0.3">
      <c r="A676" s="55">
        <v>10423</v>
      </c>
      <c r="B676" s="54" t="s">
        <v>542</v>
      </c>
      <c r="C676" s="54" t="s">
        <v>2131</v>
      </c>
      <c r="D676" s="56" t="s">
        <v>18</v>
      </c>
      <c r="E676" s="55">
        <v>9</v>
      </c>
      <c r="F676" s="57">
        <v>129.99</v>
      </c>
      <c r="G676">
        <f t="shared" si="13"/>
        <v>299.72000000000003</v>
      </c>
      <c r="L676" s="57">
        <f t="shared" si="12"/>
        <v>1169.9100000000001</v>
      </c>
    </row>
    <row r="677" spans="1:12" ht="26.4" x14ac:dyDescent="0.3">
      <c r="A677" s="55">
        <v>4305</v>
      </c>
      <c r="B677" s="54" t="s">
        <v>542</v>
      </c>
      <c r="C677" s="54" t="s">
        <v>2132</v>
      </c>
      <c r="D677" s="56" t="s">
        <v>18</v>
      </c>
      <c r="E677" s="55">
        <v>4</v>
      </c>
      <c r="F677" s="57">
        <v>74.930000000000007</v>
      </c>
      <c r="G677">
        <f t="shared" si="13"/>
        <v>473.13420000000008</v>
      </c>
      <c r="L677" s="57">
        <f t="shared" si="12"/>
        <v>299.72000000000003</v>
      </c>
    </row>
    <row r="678" spans="1:12" ht="39.6" x14ac:dyDescent="0.3">
      <c r="A678" s="55">
        <v>3992</v>
      </c>
      <c r="B678" s="54" t="s">
        <v>68</v>
      </c>
      <c r="C678" s="54" t="s">
        <v>2133</v>
      </c>
      <c r="D678" s="56" t="s">
        <v>300</v>
      </c>
      <c r="E678" s="55">
        <v>14.63</v>
      </c>
      <c r="F678" s="57">
        <v>32.340000000000003</v>
      </c>
      <c r="G678">
        <f t="shared" si="13"/>
        <v>87.2</v>
      </c>
      <c r="L678" s="57">
        <f t="shared" si="12"/>
        <v>473.13420000000008</v>
      </c>
    </row>
    <row r="679" spans="1:12" ht="39.6" x14ac:dyDescent="0.3">
      <c r="A679" s="55">
        <v>4358</v>
      </c>
      <c r="B679" s="54" t="s">
        <v>68</v>
      </c>
      <c r="C679" s="54" t="s">
        <v>2134</v>
      </c>
      <c r="D679" s="56" t="s">
        <v>94</v>
      </c>
      <c r="E679" s="55">
        <v>40</v>
      </c>
      <c r="F679" s="57">
        <v>2.1800000000000002</v>
      </c>
      <c r="G679">
        <f t="shared" si="13"/>
        <v>6.66</v>
      </c>
      <c r="L679" s="57">
        <f t="shared" si="12"/>
        <v>87.2</v>
      </c>
    </row>
    <row r="680" spans="1:12" ht="26.4" x14ac:dyDescent="0.3">
      <c r="A680" s="55">
        <v>11055</v>
      </c>
      <c r="B680" s="54" t="s">
        <v>68</v>
      </c>
      <c r="C680" s="54" t="s">
        <v>2135</v>
      </c>
      <c r="D680" s="56" t="s">
        <v>94</v>
      </c>
      <c r="E680" s="55">
        <v>74</v>
      </c>
      <c r="F680" s="57">
        <v>0.09</v>
      </c>
      <c r="G680">
        <f t="shared" si="13"/>
        <v>387.36</v>
      </c>
      <c r="L680" s="57">
        <f t="shared" si="12"/>
        <v>6.66</v>
      </c>
    </row>
    <row r="681" spans="1:12" ht="39.6" x14ac:dyDescent="0.3">
      <c r="A681" s="55">
        <v>4384</v>
      </c>
      <c r="B681" s="54" t="s">
        <v>68</v>
      </c>
      <c r="C681" s="54" t="s">
        <v>2136</v>
      </c>
      <c r="D681" s="56" t="s">
        <v>94</v>
      </c>
      <c r="E681" s="55">
        <v>16</v>
      </c>
      <c r="F681" s="57">
        <v>24.21</v>
      </c>
      <c r="G681">
        <f t="shared" si="13"/>
        <v>270.09449999999998</v>
      </c>
      <c r="L681" s="57">
        <f t="shared" si="12"/>
        <v>387.36</v>
      </c>
    </row>
    <row r="682" spans="1:12" ht="39.6" x14ac:dyDescent="0.3">
      <c r="A682" s="55">
        <v>4465</v>
      </c>
      <c r="B682" s="54" t="s">
        <v>68</v>
      </c>
      <c r="C682" s="54" t="s">
        <v>2137</v>
      </c>
      <c r="D682" s="56" t="s">
        <v>300</v>
      </c>
      <c r="E682" s="55">
        <v>5.85</v>
      </c>
      <c r="F682" s="57">
        <v>46.17</v>
      </c>
      <c r="G682">
        <f t="shared" si="13"/>
        <v>910.83</v>
      </c>
      <c r="L682" s="57">
        <f t="shared" ref="L682:L745" si="14">F682*E682</f>
        <v>270.09449999999998</v>
      </c>
    </row>
    <row r="683" spans="1:12" ht="66" x14ac:dyDescent="0.3">
      <c r="A683" s="55">
        <v>4992</v>
      </c>
      <c r="B683" s="54" t="s">
        <v>68</v>
      </c>
      <c r="C683" s="54" t="s">
        <v>2138</v>
      </c>
      <c r="D683" s="56" t="s">
        <v>94</v>
      </c>
      <c r="E683" s="55">
        <v>3</v>
      </c>
      <c r="F683" s="57">
        <v>303.61</v>
      </c>
      <c r="G683">
        <f t="shared" si="13"/>
        <v>13.4</v>
      </c>
      <c r="L683" s="57">
        <f t="shared" si="14"/>
        <v>910.83</v>
      </c>
    </row>
    <row r="684" spans="1:12" ht="26.4" x14ac:dyDescent="0.3">
      <c r="A684" s="55">
        <v>5088</v>
      </c>
      <c r="B684" s="54" t="s">
        <v>68</v>
      </c>
      <c r="C684" s="54" t="s">
        <v>2139</v>
      </c>
      <c r="D684" s="56" t="s">
        <v>94</v>
      </c>
      <c r="E684" s="55">
        <v>2</v>
      </c>
      <c r="F684" s="57">
        <v>6.7</v>
      </c>
      <c r="G684">
        <f t="shared" ref="G684:G747" si="15">E685*F685</f>
        <v>128.82</v>
      </c>
      <c r="L684" s="57">
        <f t="shared" si="14"/>
        <v>13.4</v>
      </c>
    </row>
    <row r="685" spans="1:12" x14ac:dyDescent="0.3">
      <c r="A685" s="55">
        <v>5330</v>
      </c>
      <c r="B685" s="54" t="s">
        <v>68</v>
      </c>
      <c r="C685" s="54" t="s">
        <v>2140</v>
      </c>
      <c r="D685" s="56" t="s">
        <v>246</v>
      </c>
      <c r="E685" s="55">
        <v>3</v>
      </c>
      <c r="F685" s="57">
        <v>42.94</v>
      </c>
      <c r="G685">
        <f t="shared" si="15"/>
        <v>356.97199999999998</v>
      </c>
      <c r="L685" s="57">
        <f t="shared" si="14"/>
        <v>128.82</v>
      </c>
    </row>
    <row r="686" spans="1:12" ht="26.4" x14ac:dyDescent="0.3">
      <c r="A686" s="55">
        <v>9959</v>
      </c>
      <c r="B686" s="54" t="s">
        <v>542</v>
      </c>
      <c r="C686" s="54" t="s">
        <v>2141</v>
      </c>
      <c r="D686" s="56" t="s">
        <v>313</v>
      </c>
      <c r="E686" s="55">
        <v>14.63</v>
      </c>
      <c r="F686" s="57">
        <v>24.4</v>
      </c>
      <c r="G686">
        <f t="shared" si="15"/>
        <v>241.6876</v>
      </c>
      <c r="L686" s="57">
        <f t="shared" si="14"/>
        <v>356.97199999999998</v>
      </c>
    </row>
    <row r="687" spans="1:12" x14ac:dyDescent="0.3">
      <c r="A687" s="55">
        <v>10076</v>
      </c>
      <c r="B687" s="54" t="s">
        <v>542</v>
      </c>
      <c r="C687" s="54" t="s">
        <v>2142</v>
      </c>
      <c r="D687" s="56" t="s">
        <v>26</v>
      </c>
      <c r="E687" s="55">
        <v>14.63</v>
      </c>
      <c r="F687" s="57">
        <v>16.52</v>
      </c>
      <c r="G687">
        <f t="shared" si="15"/>
        <v>1698.2504000000001</v>
      </c>
      <c r="L687" s="57">
        <f t="shared" si="14"/>
        <v>241.6876</v>
      </c>
    </row>
    <row r="688" spans="1:12" ht="39.6" x14ac:dyDescent="0.3">
      <c r="A688" s="55">
        <v>10456</v>
      </c>
      <c r="B688" s="54" t="s">
        <v>542</v>
      </c>
      <c r="C688" s="54" t="s">
        <v>2143</v>
      </c>
      <c r="D688" s="56" t="s">
        <v>313</v>
      </c>
      <c r="E688" s="55">
        <v>14.63</v>
      </c>
      <c r="F688" s="57">
        <v>116.08</v>
      </c>
      <c r="G688">
        <f t="shared" si="15"/>
        <v>918.61770000000001</v>
      </c>
      <c r="L688" s="57">
        <f t="shared" si="14"/>
        <v>1698.2504000000001</v>
      </c>
    </row>
    <row r="689" spans="1:12" ht="39.6" x14ac:dyDescent="0.3">
      <c r="A689" s="55">
        <v>10461</v>
      </c>
      <c r="B689" s="54" t="s">
        <v>542</v>
      </c>
      <c r="C689" s="54" t="s">
        <v>2144</v>
      </c>
      <c r="D689" s="56" t="s">
        <v>313</v>
      </c>
      <c r="E689" s="55">
        <v>14.63</v>
      </c>
      <c r="F689" s="57">
        <v>62.79</v>
      </c>
      <c r="G689">
        <f t="shared" si="15"/>
        <v>1240</v>
      </c>
      <c r="L689" s="57">
        <f t="shared" si="14"/>
        <v>918.61770000000001</v>
      </c>
    </row>
    <row r="690" spans="1:12" x14ac:dyDescent="0.3">
      <c r="A690" s="55">
        <v>34753</v>
      </c>
      <c r="B690" s="54" t="s">
        <v>68</v>
      </c>
      <c r="C690" s="54" t="s">
        <v>2145</v>
      </c>
      <c r="D690" s="56" t="s">
        <v>243</v>
      </c>
      <c r="E690" s="55">
        <v>2000</v>
      </c>
      <c r="F690" s="57">
        <v>0.62</v>
      </c>
      <c r="G690">
        <f t="shared" si="15"/>
        <v>252.89999999999998</v>
      </c>
      <c r="L690" s="57">
        <f t="shared" si="14"/>
        <v>1240</v>
      </c>
    </row>
    <row r="691" spans="1:12" ht="26.4" x14ac:dyDescent="0.3">
      <c r="A691" s="55">
        <v>37590</v>
      </c>
      <c r="B691" s="54" t="s">
        <v>68</v>
      </c>
      <c r="C691" s="54" t="s">
        <v>2146</v>
      </c>
      <c r="D691" s="56" t="s">
        <v>94</v>
      </c>
      <c r="E691" s="55">
        <v>15</v>
      </c>
      <c r="F691" s="57">
        <v>16.86</v>
      </c>
      <c r="G691">
        <f t="shared" si="15"/>
        <v>56</v>
      </c>
      <c r="L691" s="57">
        <f t="shared" si="14"/>
        <v>252.89999999999998</v>
      </c>
    </row>
    <row r="692" spans="1:12" ht="26.4" x14ac:dyDescent="0.3">
      <c r="A692" s="55">
        <v>38124</v>
      </c>
      <c r="B692" s="54" t="s">
        <v>68</v>
      </c>
      <c r="C692" s="54" t="s">
        <v>2147</v>
      </c>
      <c r="D692" s="56" t="s">
        <v>94</v>
      </c>
      <c r="E692" s="55">
        <v>2</v>
      </c>
      <c r="F692" s="57">
        <v>28</v>
      </c>
      <c r="G692">
        <f t="shared" si="15"/>
        <v>451.98</v>
      </c>
      <c r="L692" s="57">
        <f t="shared" si="14"/>
        <v>56</v>
      </c>
    </row>
    <row r="693" spans="1:12" x14ac:dyDescent="0.3">
      <c r="A693" s="55">
        <v>20080</v>
      </c>
      <c r="B693" s="54" t="s">
        <v>68</v>
      </c>
      <c r="C693" s="54" t="s">
        <v>2148</v>
      </c>
      <c r="D693" s="56" t="s">
        <v>94</v>
      </c>
      <c r="E693" s="55">
        <v>18</v>
      </c>
      <c r="F693" s="57">
        <v>25.11</v>
      </c>
      <c r="G693">
        <f t="shared" si="15"/>
        <v>14.49</v>
      </c>
      <c r="L693" s="57">
        <f t="shared" si="14"/>
        <v>451.98</v>
      </c>
    </row>
    <row r="694" spans="1:12" ht="26.4" x14ac:dyDescent="0.3">
      <c r="A694" s="55">
        <v>296</v>
      </c>
      <c r="B694" s="54" t="s">
        <v>68</v>
      </c>
      <c r="C694" s="54" t="s">
        <v>2149</v>
      </c>
      <c r="D694" s="56" t="s">
        <v>94</v>
      </c>
      <c r="E694" s="55">
        <v>9</v>
      </c>
      <c r="F694" s="57">
        <v>1.61</v>
      </c>
      <c r="G694">
        <f t="shared" si="15"/>
        <v>21.330000000000002</v>
      </c>
      <c r="L694" s="57">
        <f t="shared" si="14"/>
        <v>14.49</v>
      </c>
    </row>
    <row r="695" spans="1:12" ht="26.4" x14ac:dyDescent="0.3">
      <c r="A695" s="55">
        <v>297</v>
      </c>
      <c r="B695" s="54" t="s">
        <v>68</v>
      </c>
      <c r="C695" s="54" t="s">
        <v>2150</v>
      </c>
      <c r="D695" s="56" t="s">
        <v>94</v>
      </c>
      <c r="E695" s="55">
        <v>9</v>
      </c>
      <c r="F695" s="57">
        <v>2.37</v>
      </c>
      <c r="G695">
        <f t="shared" si="15"/>
        <v>17.16</v>
      </c>
      <c r="L695" s="57">
        <f t="shared" si="14"/>
        <v>21.330000000000002</v>
      </c>
    </row>
    <row r="696" spans="1:12" ht="26.4" x14ac:dyDescent="0.3">
      <c r="A696" s="55">
        <v>301</v>
      </c>
      <c r="B696" s="54" t="s">
        <v>68</v>
      </c>
      <c r="C696" s="54" t="s">
        <v>2151</v>
      </c>
      <c r="D696" s="56" t="s">
        <v>94</v>
      </c>
      <c r="E696" s="55">
        <v>6</v>
      </c>
      <c r="F696" s="57">
        <v>2.86</v>
      </c>
      <c r="G696">
        <f t="shared" si="15"/>
        <v>54.84</v>
      </c>
      <c r="L696" s="57">
        <f t="shared" si="14"/>
        <v>17.16</v>
      </c>
    </row>
    <row r="697" spans="1:12" ht="26.4" x14ac:dyDescent="0.3">
      <c r="A697" s="55">
        <v>6140</v>
      </c>
      <c r="B697" s="54" t="s">
        <v>68</v>
      </c>
      <c r="C697" s="54" t="s">
        <v>2152</v>
      </c>
      <c r="D697" s="56" t="s">
        <v>94</v>
      </c>
      <c r="E697" s="55">
        <v>12</v>
      </c>
      <c r="F697" s="57">
        <v>4.57</v>
      </c>
      <c r="G697">
        <f t="shared" si="15"/>
        <v>1967.2</v>
      </c>
      <c r="L697" s="57">
        <f t="shared" si="14"/>
        <v>54.84</v>
      </c>
    </row>
    <row r="698" spans="1:12" ht="26.4" x14ac:dyDescent="0.3">
      <c r="A698" s="55">
        <v>1962</v>
      </c>
      <c r="B698" s="54" t="s">
        <v>68</v>
      </c>
      <c r="C698" s="54" t="s">
        <v>2153</v>
      </c>
      <c r="D698" s="56" t="s">
        <v>94</v>
      </c>
      <c r="E698" s="55">
        <v>10</v>
      </c>
      <c r="F698" s="57">
        <v>196.72</v>
      </c>
      <c r="G698">
        <f t="shared" si="15"/>
        <v>44.800000000000004</v>
      </c>
      <c r="L698" s="57">
        <f t="shared" si="14"/>
        <v>1967.2</v>
      </c>
    </row>
    <row r="699" spans="1:12" ht="26.4" x14ac:dyDescent="0.3">
      <c r="A699" s="55">
        <v>1956</v>
      </c>
      <c r="B699" s="54" t="s">
        <v>68</v>
      </c>
      <c r="C699" s="54" t="s">
        <v>2154</v>
      </c>
      <c r="D699" s="56" t="s">
        <v>94</v>
      </c>
      <c r="E699" s="55">
        <v>14</v>
      </c>
      <c r="F699" s="57">
        <v>3.2</v>
      </c>
      <c r="G699">
        <f t="shared" si="15"/>
        <v>96.88</v>
      </c>
      <c r="L699" s="57">
        <f t="shared" si="14"/>
        <v>44.800000000000004</v>
      </c>
    </row>
    <row r="700" spans="1:12" ht="26.4" x14ac:dyDescent="0.3">
      <c r="A700" s="55">
        <v>1957</v>
      </c>
      <c r="B700" s="54" t="s">
        <v>68</v>
      </c>
      <c r="C700" s="54" t="s">
        <v>2155</v>
      </c>
      <c r="D700" s="56" t="s">
        <v>94</v>
      </c>
      <c r="E700" s="55">
        <v>14</v>
      </c>
      <c r="F700" s="57">
        <v>6.92</v>
      </c>
      <c r="G700">
        <f t="shared" si="15"/>
        <v>180.32000000000002</v>
      </c>
      <c r="L700" s="57">
        <f t="shared" si="14"/>
        <v>96.88</v>
      </c>
    </row>
    <row r="701" spans="1:12" ht="26.4" x14ac:dyDescent="0.3">
      <c r="A701" s="55">
        <v>1958</v>
      </c>
      <c r="B701" s="54" t="s">
        <v>68</v>
      </c>
      <c r="C701" s="54" t="s">
        <v>2156</v>
      </c>
      <c r="D701" s="56" t="s">
        <v>94</v>
      </c>
      <c r="E701" s="55">
        <v>14</v>
      </c>
      <c r="F701" s="57">
        <v>12.88</v>
      </c>
      <c r="G701">
        <f t="shared" si="15"/>
        <v>559.20000000000005</v>
      </c>
      <c r="L701" s="57">
        <f t="shared" si="14"/>
        <v>180.32000000000002</v>
      </c>
    </row>
    <row r="702" spans="1:12" ht="26.4" x14ac:dyDescent="0.3">
      <c r="A702" s="55">
        <v>1959</v>
      </c>
      <c r="B702" s="54" t="s">
        <v>68</v>
      </c>
      <c r="C702" s="54" t="s">
        <v>2157</v>
      </c>
      <c r="D702" s="56" t="s">
        <v>94</v>
      </c>
      <c r="E702" s="55">
        <v>40</v>
      </c>
      <c r="F702" s="57">
        <v>13.98</v>
      </c>
      <c r="G702">
        <f t="shared" si="15"/>
        <v>438.36</v>
      </c>
      <c r="L702" s="57">
        <f t="shared" si="14"/>
        <v>559.20000000000005</v>
      </c>
    </row>
    <row r="703" spans="1:12" ht="26.4" x14ac:dyDescent="0.3">
      <c r="A703" s="55">
        <v>1925</v>
      </c>
      <c r="B703" s="54" t="s">
        <v>68</v>
      </c>
      <c r="C703" s="54" t="s">
        <v>2158</v>
      </c>
      <c r="D703" s="56" t="s">
        <v>94</v>
      </c>
      <c r="E703" s="55">
        <v>12</v>
      </c>
      <c r="F703" s="57">
        <v>36.53</v>
      </c>
      <c r="G703">
        <f t="shared" si="15"/>
        <v>780.8</v>
      </c>
      <c r="L703" s="57">
        <f t="shared" si="14"/>
        <v>438.36</v>
      </c>
    </row>
    <row r="704" spans="1:12" ht="26.4" x14ac:dyDescent="0.3">
      <c r="A704" s="55">
        <v>1966</v>
      </c>
      <c r="B704" s="54" t="s">
        <v>68</v>
      </c>
      <c r="C704" s="54" t="s">
        <v>2159</v>
      </c>
      <c r="D704" s="56" t="s">
        <v>94</v>
      </c>
      <c r="E704" s="55">
        <v>40</v>
      </c>
      <c r="F704" s="57">
        <v>19.52</v>
      </c>
      <c r="G704">
        <f t="shared" si="15"/>
        <v>356.28000000000003</v>
      </c>
      <c r="L704" s="57">
        <f t="shared" si="14"/>
        <v>780.8</v>
      </c>
    </row>
    <row r="705" spans="1:12" ht="26.4" x14ac:dyDescent="0.3">
      <c r="A705" s="55">
        <v>38423</v>
      </c>
      <c r="B705" s="54" t="s">
        <v>68</v>
      </c>
      <c r="C705" s="54" t="s">
        <v>2160</v>
      </c>
      <c r="D705" s="56" t="s">
        <v>94</v>
      </c>
      <c r="E705" s="55">
        <v>12</v>
      </c>
      <c r="F705" s="57">
        <v>29.69</v>
      </c>
      <c r="G705">
        <f t="shared" si="15"/>
        <v>378.95000000000005</v>
      </c>
      <c r="L705" s="57">
        <f t="shared" si="14"/>
        <v>356.28000000000003</v>
      </c>
    </row>
    <row r="706" spans="1:12" ht="26.4" x14ac:dyDescent="0.3">
      <c r="A706" s="55">
        <v>39868</v>
      </c>
      <c r="B706" s="54" t="s">
        <v>68</v>
      </c>
      <c r="C706" s="54" t="s">
        <v>2161</v>
      </c>
      <c r="D706" s="56" t="s">
        <v>94</v>
      </c>
      <c r="E706" s="55">
        <v>5</v>
      </c>
      <c r="F706" s="57">
        <v>75.790000000000006</v>
      </c>
      <c r="G706">
        <f t="shared" si="15"/>
        <v>37.89</v>
      </c>
      <c r="L706" s="57">
        <f t="shared" si="14"/>
        <v>378.95000000000005</v>
      </c>
    </row>
    <row r="707" spans="1:12" ht="26.4" x14ac:dyDescent="0.3">
      <c r="A707" s="55">
        <v>1933</v>
      </c>
      <c r="B707" s="54" t="s">
        <v>68</v>
      </c>
      <c r="C707" s="54" t="s">
        <v>2162</v>
      </c>
      <c r="D707" s="56" t="s">
        <v>94</v>
      </c>
      <c r="E707" s="55">
        <v>9</v>
      </c>
      <c r="F707" s="57">
        <v>4.21</v>
      </c>
      <c r="G707">
        <f t="shared" si="15"/>
        <v>223.68</v>
      </c>
      <c r="L707" s="57">
        <f t="shared" si="14"/>
        <v>37.89</v>
      </c>
    </row>
    <row r="708" spans="1:12" x14ac:dyDescent="0.3">
      <c r="A708" s="55">
        <v>11683</v>
      </c>
      <c r="B708" s="54" t="s">
        <v>68</v>
      </c>
      <c r="C708" s="54" t="s">
        <v>2163</v>
      </c>
      <c r="D708" s="56" t="s">
        <v>94</v>
      </c>
      <c r="E708" s="55">
        <v>6</v>
      </c>
      <c r="F708" s="57">
        <v>37.28</v>
      </c>
      <c r="G708">
        <f t="shared" si="15"/>
        <v>558.36</v>
      </c>
      <c r="L708" s="57">
        <f t="shared" si="14"/>
        <v>223.68</v>
      </c>
    </row>
    <row r="709" spans="1:12" ht="26.4" x14ac:dyDescent="0.3">
      <c r="A709" s="55">
        <v>3539</v>
      </c>
      <c r="B709" s="54" t="s">
        <v>68</v>
      </c>
      <c r="C709" s="54" t="s">
        <v>2164</v>
      </c>
      <c r="D709" s="56" t="s">
        <v>94</v>
      </c>
      <c r="E709" s="55">
        <v>18</v>
      </c>
      <c r="F709" s="57">
        <v>31.02</v>
      </c>
      <c r="G709">
        <f t="shared" si="15"/>
        <v>189.42000000000002</v>
      </c>
      <c r="L709" s="57">
        <f t="shared" si="14"/>
        <v>558.36</v>
      </c>
    </row>
    <row r="710" spans="1:12" ht="26.4" x14ac:dyDescent="0.3">
      <c r="A710" s="55">
        <v>20147</v>
      </c>
      <c r="B710" s="54" t="s">
        <v>68</v>
      </c>
      <c r="C710" s="54" t="s">
        <v>2165</v>
      </c>
      <c r="D710" s="56" t="s">
        <v>94</v>
      </c>
      <c r="E710" s="55">
        <v>33</v>
      </c>
      <c r="F710" s="57">
        <v>5.74</v>
      </c>
      <c r="G710">
        <f t="shared" si="15"/>
        <v>10.89</v>
      </c>
      <c r="L710" s="57">
        <f t="shared" si="14"/>
        <v>189.42000000000002</v>
      </c>
    </row>
    <row r="711" spans="1:12" ht="26.4" x14ac:dyDescent="0.3">
      <c r="A711" s="55">
        <v>3499</v>
      </c>
      <c r="B711" s="54" t="s">
        <v>68</v>
      </c>
      <c r="C711" s="54" t="s">
        <v>2166</v>
      </c>
      <c r="D711" s="56" t="s">
        <v>94</v>
      </c>
      <c r="E711" s="55">
        <v>9</v>
      </c>
      <c r="F711" s="57">
        <v>1.21</v>
      </c>
      <c r="G711">
        <f t="shared" si="15"/>
        <v>23.31</v>
      </c>
      <c r="L711" s="57">
        <f t="shared" si="14"/>
        <v>10.89</v>
      </c>
    </row>
    <row r="712" spans="1:12" ht="26.4" x14ac:dyDescent="0.3">
      <c r="A712" s="55">
        <v>3542</v>
      </c>
      <c r="B712" s="54" t="s">
        <v>68</v>
      </c>
      <c r="C712" s="54" t="s">
        <v>2167</v>
      </c>
      <c r="D712" s="56" t="s">
        <v>94</v>
      </c>
      <c r="E712" s="55">
        <v>37</v>
      </c>
      <c r="F712" s="57">
        <v>0.63</v>
      </c>
      <c r="G712">
        <f t="shared" si="15"/>
        <v>68.850000000000009</v>
      </c>
      <c r="L712" s="57">
        <f t="shared" si="14"/>
        <v>23.31</v>
      </c>
    </row>
    <row r="713" spans="1:12" ht="26.4" x14ac:dyDescent="0.3">
      <c r="A713" s="55">
        <v>3528</v>
      </c>
      <c r="B713" s="54" t="s">
        <v>68</v>
      </c>
      <c r="C713" s="54" t="s">
        <v>2168</v>
      </c>
      <c r="D713" s="56" t="s">
        <v>94</v>
      </c>
      <c r="E713" s="55">
        <v>9</v>
      </c>
      <c r="F713" s="57">
        <v>7.65</v>
      </c>
      <c r="G713">
        <f t="shared" si="15"/>
        <v>76.22</v>
      </c>
      <c r="L713" s="57">
        <f t="shared" si="14"/>
        <v>68.850000000000009</v>
      </c>
    </row>
    <row r="714" spans="1:12" ht="26.4" x14ac:dyDescent="0.3">
      <c r="A714" s="55">
        <v>37951</v>
      </c>
      <c r="B714" s="54" t="s">
        <v>68</v>
      </c>
      <c r="C714" s="54" t="s">
        <v>2169</v>
      </c>
      <c r="D714" s="56" t="s">
        <v>94</v>
      </c>
      <c r="E714" s="55">
        <v>37</v>
      </c>
      <c r="F714" s="57">
        <v>2.06</v>
      </c>
      <c r="G714">
        <f t="shared" si="15"/>
        <v>28.53</v>
      </c>
      <c r="L714" s="57">
        <f t="shared" si="14"/>
        <v>76.22</v>
      </c>
    </row>
    <row r="715" spans="1:12" ht="26.4" x14ac:dyDescent="0.3">
      <c r="A715" s="55">
        <v>3518</v>
      </c>
      <c r="B715" s="54" t="s">
        <v>68</v>
      </c>
      <c r="C715" s="54" t="s">
        <v>2170</v>
      </c>
      <c r="D715" s="56" t="s">
        <v>94</v>
      </c>
      <c r="E715" s="55">
        <v>9</v>
      </c>
      <c r="F715" s="57">
        <v>3.17</v>
      </c>
      <c r="G715">
        <f t="shared" si="15"/>
        <v>23.04</v>
      </c>
      <c r="L715" s="57">
        <f t="shared" si="14"/>
        <v>28.53</v>
      </c>
    </row>
    <row r="716" spans="1:12" ht="26.4" x14ac:dyDescent="0.3">
      <c r="A716" s="55">
        <v>3526</v>
      </c>
      <c r="B716" s="54" t="s">
        <v>68</v>
      </c>
      <c r="C716" s="54" t="s">
        <v>2171</v>
      </c>
      <c r="D716" s="56" t="s">
        <v>94</v>
      </c>
      <c r="E716" s="55">
        <v>9</v>
      </c>
      <c r="F716" s="57">
        <v>2.56</v>
      </c>
      <c r="G716">
        <f t="shared" si="15"/>
        <v>17.64</v>
      </c>
      <c r="L716" s="57">
        <f t="shared" si="14"/>
        <v>23.04</v>
      </c>
    </row>
    <row r="717" spans="1:12" ht="26.4" x14ac:dyDescent="0.3">
      <c r="A717" s="55">
        <v>3516</v>
      </c>
      <c r="B717" s="54" t="s">
        <v>68</v>
      </c>
      <c r="C717" s="54" t="s">
        <v>2172</v>
      </c>
      <c r="D717" s="56" t="s">
        <v>94</v>
      </c>
      <c r="E717" s="55">
        <v>9</v>
      </c>
      <c r="F717" s="57">
        <v>1.96</v>
      </c>
      <c r="G717">
        <f t="shared" si="15"/>
        <v>62.64</v>
      </c>
      <c r="L717" s="57">
        <f t="shared" si="14"/>
        <v>17.64</v>
      </c>
    </row>
    <row r="718" spans="1:12" ht="26.4" x14ac:dyDescent="0.3">
      <c r="A718" s="55">
        <v>3520</v>
      </c>
      <c r="B718" s="54" t="s">
        <v>68</v>
      </c>
      <c r="C718" s="54" t="s">
        <v>2173</v>
      </c>
      <c r="D718" s="56" t="s">
        <v>94</v>
      </c>
      <c r="E718" s="55">
        <v>9</v>
      </c>
      <c r="F718" s="57">
        <v>6.96</v>
      </c>
      <c r="G718">
        <f t="shared" si="15"/>
        <v>16</v>
      </c>
      <c r="L718" s="57">
        <f t="shared" si="14"/>
        <v>62.64</v>
      </c>
    </row>
    <row r="719" spans="1:12" ht="26.4" x14ac:dyDescent="0.3">
      <c r="A719" s="55">
        <v>36359</v>
      </c>
      <c r="B719" s="54" t="s">
        <v>68</v>
      </c>
      <c r="C719" s="54" t="s">
        <v>2174</v>
      </c>
      <c r="D719" s="56" t="s">
        <v>94</v>
      </c>
      <c r="E719" s="55">
        <v>8</v>
      </c>
      <c r="F719" s="57">
        <v>2</v>
      </c>
      <c r="G719">
        <f t="shared" si="15"/>
        <v>29.86</v>
      </c>
      <c r="L719" s="57">
        <f t="shared" si="14"/>
        <v>16</v>
      </c>
    </row>
    <row r="720" spans="1:12" ht="26.4" x14ac:dyDescent="0.3">
      <c r="A720" s="55">
        <v>38987</v>
      </c>
      <c r="B720" s="54" t="s">
        <v>68</v>
      </c>
      <c r="C720" s="54" t="s">
        <v>2175</v>
      </c>
      <c r="D720" s="56" t="s">
        <v>94</v>
      </c>
      <c r="E720" s="55">
        <v>2</v>
      </c>
      <c r="F720" s="57">
        <v>14.93</v>
      </c>
      <c r="G720">
        <f t="shared" si="15"/>
        <v>312.84000000000003</v>
      </c>
      <c r="L720" s="57">
        <f t="shared" si="14"/>
        <v>29.86</v>
      </c>
    </row>
    <row r="721" spans="1:12" ht="26.4" x14ac:dyDescent="0.3">
      <c r="A721" s="55">
        <v>20269</v>
      </c>
      <c r="B721" s="54" t="s">
        <v>68</v>
      </c>
      <c r="C721" s="54" t="s">
        <v>2176</v>
      </c>
      <c r="D721" s="56" t="s">
        <v>94</v>
      </c>
      <c r="E721" s="55">
        <v>3</v>
      </c>
      <c r="F721" s="57">
        <v>104.28</v>
      </c>
      <c r="G721">
        <f t="shared" si="15"/>
        <v>1032.3</v>
      </c>
      <c r="L721" s="57">
        <f t="shared" si="14"/>
        <v>312.84000000000003</v>
      </c>
    </row>
    <row r="722" spans="1:12" ht="39.6" x14ac:dyDescent="0.3">
      <c r="A722" s="55">
        <v>10427</v>
      </c>
      <c r="B722" s="54" t="s">
        <v>68</v>
      </c>
      <c r="C722" s="54" t="s">
        <v>2177</v>
      </c>
      <c r="D722" s="56" t="s">
        <v>94</v>
      </c>
      <c r="E722" s="55">
        <v>2</v>
      </c>
      <c r="F722" s="57">
        <v>516.15</v>
      </c>
      <c r="G722">
        <f t="shared" si="15"/>
        <v>353.28</v>
      </c>
      <c r="L722" s="57">
        <f t="shared" si="14"/>
        <v>1032.3</v>
      </c>
    </row>
    <row r="723" spans="1:12" ht="26.4" x14ac:dyDescent="0.3">
      <c r="A723" s="55">
        <v>36794</v>
      </c>
      <c r="B723" s="54" t="s">
        <v>68</v>
      </c>
      <c r="C723" s="54" t="s">
        <v>2178</v>
      </c>
      <c r="D723" s="56" t="s">
        <v>94</v>
      </c>
      <c r="E723" s="55">
        <v>2</v>
      </c>
      <c r="F723" s="57">
        <v>176.64</v>
      </c>
      <c r="G723">
        <f t="shared" si="15"/>
        <v>92.699999999999989</v>
      </c>
      <c r="L723" s="57">
        <f t="shared" si="14"/>
        <v>353.28</v>
      </c>
    </row>
    <row r="724" spans="1:12" ht="26.4" x14ac:dyDescent="0.3">
      <c r="A724" s="55">
        <v>3893</v>
      </c>
      <c r="B724" s="54" t="s">
        <v>68</v>
      </c>
      <c r="C724" s="54" t="s">
        <v>2179</v>
      </c>
      <c r="D724" s="56" t="s">
        <v>94</v>
      </c>
      <c r="E724" s="55">
        <v>6</v>
      </c>
      <c r="F724" s="57">
        <v>15.45</v>
      </c>
      <c r="G724">
        <f t="shared" si="15"/>
        <v>94.140000000000015</v>
      </c>
      <c r="L724" s="57">
        <f t="shared" si="14"/>
        <v>92.699999999999989</v>
      </c>
    </row>
    <row r="725" spans="1:12" ht="26.4" x14ac:dyDescent="0.3">
      <c r="A725" s="55">
        <v>3895</v>
      </c>
      <c r="B725" s="54" t="s">
        <v>68</v>
      </c>
      <c r="C725" s="54" t="s">
        <v>2180</v>
      </c>
      <c r="D725" s="56" t="s">
        <v>94</v>
      </c>
      <c r="E725" s="55">
        <v>9</v>
      </c>
      <c r="F725" s="57">
        <v>10.46</v>
      </c>
      <c r="G725">
        <f t="shared" si="15"/>
        <v>89.100000000000009</v>
      </c>
      <c r="L725" s="57">
        <f t="shared" si="14"/>
        <v>94.140000000000015</v>
      </c>
    </row>
    <row r="726" spans="1:12" ht="26.4" x14ac:dyDescent="0.3">
      <c r="A726" s="55">
        <v>20169</v>
      </c>
      <c r="B726" s="54" t="s">
        <v>68</v>
      </c>
      <c r="C726" s="54" t="s">
        <v>2181</v>
      </c>
      <c r="D726" s="56" t="s">
        <v>94</v>
      </c>
      <c r="E726" s="55">
        <v>9</v>
      </c>
      <c r="F726" s="57">
        <v>9.9</v>
      </c>
      <c r="G726">
        <f t="shared" si="15"/>
        <v>12.06</v>
      </c>
      <c r="L726" s="57">
        <f t="shared" si="14"/>
        <v>89.100000000000009</v>
      </c>
    </row>
    <row r="727" spans="1:12" ht="26.4" x14ac:dyDescent="0.3">
      <c r="A727" s="55">
        <v>3897</v>
      </c>
      <c r="B727" s="54" t="s">
        <v>68</v>
      </c>
      <c r="C727" s="54" t="s">
        <v>2182</v>
      </c>
      <c r="D727" s="56" t="s">
        <v>94</v>
      </c>
      <c r="E727" s="55">
        <v>9</v>
      </c>
      <c r="F727" s="57">
        <v>1.34</v>
      </c>
      <c r="G727">
        <f t="shared" si="15"/>
        <v>43.47</v>
      </c>
      <c r="L727" s="57">
        <f t="shared" si="14"/>
        <v>12.06</v>
      </c>
    </row>
    <row r="728" spans="1:12" ht="26.4" x14ac:dyDescent="0.3">
      <c r="A728" s="55">
        <v>3860</v>
      </c>
      <c r="B728" s="54" t="s">
        <v>68</v>
      </c>
      <c r="C728" s="54" t="s">
        <v>2183</v>
      </c>
      <c r="D728" s="56" t="s">
        <v>94</v>
      </c>
      <c r="E728" s="55">
        <v>9</v>
      </c>
      <c r="F728" s="57">
        <v>4.83</v>
      </c>
      <c r="G728">
        <f t="shared" si="15"/>
        <v>99.54</v>
      </c>
      <c r="L728" s="57">
        <f t="shared" si="14"/>
        <v>43.47</v>
      </c>
    </row>
    <row r="729" spans="1:12" ht="26.4" x14ac:dyDescent="0.3">
      <c r="A729" s="55">
        <v>3905</v>
      </c>
      <c r="B729" s="54" t="s">
        <v>68</v>
      </c>
      <c r="C729" s="54" t="s">
        <v>2184</v>
      </c>
      <c r="D729" s="56" t="s">
        <v>94</v>
      </c>
      <c r="E729" s="55">
        <v>9</v>
      </c>
      <c r="F729" s="57">
        <v>11.06</v>
      </c>
      <c r="G729">
        <f t="shared" si="15"/>
        <v>176.21999999999997</v>
      </c>
      <c r="L729" s="57">
        <f t="shared" si="14"/>
        <v>99.54</v>
      </c>
    </row>
    <row r="730" spans="1:12" ht="26.4" x14ac:dyDescent="0.3">
      <c r="A730" s="55">
        <v>3871</v>
      </c>
      <c r="B730" s="54" t="s">
        <v>68</v>
      </c>
      <c r="C730" s="54" t="s">
        <v>2185</v>
      </c>
      <c r="D730" s="56" t="s">
        <v>94</v>
      </c>
      <c r="E730" s="55">
        <v>9</v>
      </c>
      <c r="F730" s="57">
        <v>19.579999999999998</v>
      </c>
      <c r="G730">
        <f t="shared" si="15"/>
        <v>13.14</v>
      </c>
      <c r="L730" s="57">
        <f t="shared" si="14"/>
        <v>176.21999999999997</v>
      </c>
    </row>
    <row r="731" spans="1:12" ht="26.4" x14ac:dyDescent="0.3">
      <c r="A731" s="55">
        <v>37975</v>
      </c>
      <c r="B731" s="54" t="s">
        <v>68</v>
      </c>
      <c r="C731" s="54" t="s">
        <v>2186</v>
      </c>
      <c r="D731" s="56" t="s">
        <v>94</v>
      </c>
      <c r="E731" s="55">
        <v>3</v>
      </c>
      <c r="F731" s="57">
        <v>4.38</v>
      </c>
      <c r="G731">
        <f t="shared" si="15"/>
        <v>348.54</v>
      </c>
      <c r="L731" s="57">
        <f t="shared" si="14"/>
        <v>13.14</v>
      </c>
    </row>
    <row r="732" spans="1:12" ht="26.4" x14ac:dyDescent="0.3">
      <c r="A732" s="55">
        <v>3848</v>
      </c>
      <c r="B732" s="54" t="s">
        <v>68</v>
      </c>
      <c r="C732" s="54" t="s">
        <v>2187</v>
      </c>
      <c r="D732" s="56" t="s">
        <v>94</v>
      </c>
      <c r="E732" s="55">
        <v>37</v>
      </c>
      <c r="F732" s="57">
        <v>9.42</v>
      </c>
      <c r="G732">
        <f t="shared" si="15"/>
        <v>32.96</v>
      </c>
      <c r="L732" s="57">
        <f t="shared" si="14"/>
        <v>348.54</v>
      </c>
    </row>
    <row r="733" spans="1:12" ht="26.4" x14ac:dyDescent="0.3">
      <c r="A733" s="55">
        <v>20167</v>
      </c>
      <c r="B733" s="54" t="s">
        <v>68</v>
      </c>
      <c r="C733" s="54" t="s">
        <v>2188</v>
      </c>
      <c r="D733" s="56" t="s">
        <v>94</v>
      </c>
      <c r="E733" s="55">
        <v>8</v>
      </c>
      <c r="F733" s="57">
        <v>4.12</v>
      </c>
      <c r="G733">
        <f t="shared" si="15"/>
        <v>76.320000000000007</v>
      </c>
      <c r="L733" s="57">
        <f t="shared" si="14"/>
        <v>32.96</v>
      </c>
    </row>
    <row r="734" spans="1:12" ht="26.4" x14ac:dyDescent="0.3">
      <c r="A734" s="55">
        <v>20168</v>
      </c>
      <c r="B734" s="54" t="s">
        <v>68</v>
      </c>
      <c r="C734" s="54" t="s">
        <v>2189</v>
      </c>
      <c r="D734" s="56" t="s">
        <v>94</v>
      </c>
      <c r="E734" s="55">
        <v>9</v>
      </c>
      <c r="F734" s="57">
        <v>8.48</v>
      </c>
      <c r="G734">
        <f t="shared" si="15"/>
        <v>56.849999999999994</v>
      </c>
      <c r="L734" s="57">
        <f t="shared" si="14"/>
        <v>76.320000000000007</v>
      </c>
    </row>
    <row r="735" spans="1:12" ht="26.4" x14ac:dyDescent="0.3">
      <c r="A735" s="55">
        <v>20170</v>
      </c>
      <c r="B735" s="54" t="s">
        <v>68</v>
      </c>
      <c r="C735" s="54" t="s">
        <v>2190</v>
      </c>
      <c r="D735" s="56" t="s">
        <v>94</v>
      </c>
      <c r="E735" s="55">
        <v>5</v>
      </c>
      <c r="F735" s="57">
        <v>11.37</v>
      </c>
      <c r="G735">
        <f t="shared" si="15"/>
        <v>209.19599999999997</v>
      </c>
      <c r="L735" s="57">
        <f t="shared" si="14"/>
        <v>56.849999999999994</v>
      </c>
    </row>
    <row r="736" spans="1:12" x14ac:dyDescent="0.3">
      <c r="A736" s="55">
        <v>4823</v>
      </c>
      <c r="B736" s="54" t="s">
        <v>68</v>
      </c>
      <c r="C736" s="54" t="s">
        <v>2191</v>
      </c>
      <c r="D736" s="56" t="s">
        <v>243</v>
      </c>
      <c r="E736" s="55">
        <v>5.85</v>
      </c>
      <c r="F736" s="57">
        <v>35.76</v>
      </c>
      <c r="G736">
        <f t="shared" si="15"/>
        <v>1157.73</v>
      </c>
      <c r="L736" s="57">
        <f t="shared" si="14"/>
        <v>209.19599999999997</v>
      </c>
    </row>
    <row r="737" spans="1:12" ht="26.4" x14ac:dyDescent="0.3">
      <c r="A737" s="55">
        <v>10432</v>
      </c>
      <c r="B737" s="54" t="s">
        <v>68</v>
      </c>
      <c r="C737" s="54" t="s">
        <v>2192</v>
      </c>
      <c r="D737" s="56" t="s">
        <v>94</v>
      </c>
      <c r="E737" s="55">
        <v>3</v>
      </c>
      <c r="F737" s="57">
        <v>385.91</v>
      </c>
      <c r="G737">
        <f t="shared" si="15"/>
        <v>1904.16</v>
      </c>
      <c r="L737" s="57">
        <f t="shared" si="14"/>
        <v>1157.73</v>
      </c>
    </row>
    <row r="738" spans="1:12" ht="39.6" x14ac:dyDescent="0.3">
      <c r="A738" s="55">
        <v>44020</v>
      </c>
      <c r="B738" s="54" t="s">
        <v>68</v>
      </c>
      <c r="C738" s="54" t="s">
        <v>2193</v>
      </c>
      <c r="D738" s="56" t="s">
        <v>94</v>
      </c>
      <c r="E738" s="55">
        <v>2</v>
      </c>
      <c r="F738" s="57">
        <v>952.08</v>
      </c>
      <c r="G738">
        <f t="shared" si="15"/>
        <v>697.69999999999993</v>
      </c>
      <c r="L738" s="57">
        <f t="shared" si="14"/>
        <v>1904.16</v>
      </c>
    </row>
    <row r="739" spans="1:12" ht="26.4" x14ac:dyDescent="0.3">
      <c r="A739" s="55">
        <v>6013</v>
      </c>
      <c r="B739" s="54" t="s">
        <v>68</v>
      </c>
      <c r="C739" s="54" t="s">
        <v>2194</v>
      </c>
      <c r="D739" s="56" t="s">
        <v>94</v>
      </c>
      <c r="E739" s="55">
        <v>5</v>
      </c>
      <c r="F739" s="57">
        <v>139.54</v>
      </c>
      <c r="G739">
        <f t="shared" si="15"/>
        <v>1014.5999999999999</v>
      </c>
      <c r="L739" s="57">
        <f t="shared" si="14"/>
        <v>697.69999999999993</v>
      </c>
    </row>
    <row r="740" spans="1:12" ht="26.4" x14ac:dyDescent="0.3">
      <c r="A740" s="55">
        <v>6015</v>
      </c>
      <c r="B740" s="54" t="s">
        <v>68</v>
      </c>
      <c r="C740" s="54" t="s">
        <v>2195</v>
      </c>
      <c r="D740" s="56" t="s">
        <v>94</v>
      </c>
      <c r="E740" s="55">
        <v>5</v>
      </c>
      <c r="F740" s="57">
        <v>202.92</v>
      </c>
      <c r="G740">
        <f t="shared" si="15"/>
        <v>970.05</v>
      </c>
      <c r="L740" s="57">
        <f t="shared" si="14"/>
        <v>1014.5999999999999</v>
      </c>
    </row>
    <row r="741" spans="1:12" ht="26.4" x14ac:dyDescent="0.3">
      <c r="A741" s="55">
        <v>6014</v>
      </c>
      <c r="B741" s="54" t="s">
        <v>68</v>
      </c>
      <c r="C741" s="54" t="s">
        <v>2196</v>
      </c>
      <c r="D741" s="56" t="s">
        <v>94</v>
      </c>
      <c r="E741" s="55">
        <v>5</v>
      </c>
      <c r="F741" s="57">
        <v>194.01</v>
      </c>
      <c r="G741">
        <f t="shared" si="15"/>
        <v>569.94999999999993</v>
      </c>
      <c r="L741" s="57">
        <f t="shared" si="14"/>
        <v>970.05</v>
      </c>
    </row>
    <row r="742" spans="1:12" ht="26.4" x14ac:dyDescent="0.3">
      <c r="A742" s="55">
        <v>6005</v>
      </c>
      <c r="B742" s="54" t="s">
        <v>68</v>
      </c>
      <c r="C742" s="54" t="s">
        <v>2197</v>
      </c>
      <c r="D742" s="56" t="s">
        <v>94</v>
      </c>
      <c r="E742" s="55">
        <v>5</v>
      </c>
      <c r="F742" s="57">
        <v>113.99</v>
      </c>
      <c r="G742">
        <f t="shared" si="15"/>
        <v>184.5</v>
      </c>
      <c r="L742" s="57">
        <f t="shared" si="14"/>
        <v>569.94999999999993</v>
      </c>
    </row>
    <row r="743" spans="1:12" x14ac:dyDescent="0.3">
      <c r="A743" s="55">
        <v>11757</v>
      </c>
      <c r="B743" s="54" t="s">
        <v>68</v>
      </c>
      <c r="C743" s="54" t="s">
        <v>2198</v>
      </c>
      <c r="D743" s="56" t="s">
        <v>94</v>
      </c>
      <c r="E743" s="55">
        <v>5</v>
      </c>
      <c r="F743" s="57">
        <v>36.9</v>
      </c>
      <c r="G743">
        <f t="shared" si="15"/>
        <v>1021.7</v>
      </c>
      <c r="L743" s="57">
        <f t="shared" si="14"/>
        <v>184.5</v>
      </c>
    </row>
    <row r="744" spans="1:12" ht="26.4" x14ac:dyDescent="0.3">
      <c r="A744" s="55">
        <v>38637</v>
      </c>
      <c r="B744" s="54" t="s">
        <v>68</v>
      </c>
      <c r="C744" s="54" t="s">
        <v>2199</v>
      </c>
      <c r="D744" s="56" t="s">
        <v>94</v>
      </c>
      <c r="E744" s="55">
        <v>5</v>
      </c>
      <c r="F744" s="57">
        <v>204.34</v>
      </c>
      <c r="G744">
        <f t="shared" si="15"/>
        <v>1034.2</v>
      </c>
      <c r="L744" s="57">
        <f t="shared" si="14"/>
        <v>1021.7</v>
      </c>
    </row>
    <row r="745" spans="1:12" ht="26.4" x14ac:dyDescent="0.3">
      <c r="A745" s="55">
        <v>6150</v>
      </c>
      <c r="B745" s="54" t="s">
        <v>68</v>
      </c>
      <c r="C745" s="54" t="s">
        <v>2200</v>
      </c>
      <c r="D745" s="56" t="s">
        <v>94</v>
      </c>
      <c r="E745" s="55">
        <v>5</v>
      </c>
      <c r="F745" s="57">
        <v>206.84</v>
      </c>
      <c r="G745">
        <f t="shared" si="15"/>
        <v>812.95</v>
      </c>
      <c r="L745" s="57">
        <f t="shared" si="14"/>
        <v>1034.2</v>
      </c>
    </row>
    <row r="746" spans="1:12" ht="26.4" x14ac:dyDescent="0.3">
      <c r="A746" s="55">
        <v>6136</v>
      </c>
      <c r="B746" s="54" t="s">
        <v>68</v>
      </c>
      <c r="C746" s="54" t="s">
        <v>2201</v>
      </c>
      <c r="D746" s="56" t="s">
        <v>94</v>
      </c>
      <c r="E746" s="55">
        <v>5</v>
      </c>
      <c r="F746" s="57">
        <v>162.59</v>
      </c>
      <c r="G746">
        <f t="shared" si="15"/>
        <v>860.95</v>
      </c>
      <c r="L746" s="57">
        <f t="shared" ref="L746:L809" si="16">F746*E746</f>
        <v>812.95</v>
      </c>
    </row>
    <row r="747" spans="1:12" x14ac:dyDescent="0.3">
      <c r="A747" s="55">
        <v>38638</v>
      </c>
      <c r="B747" s="54" t="s">
        <v>68</v>
      </c>
      <c r="C747" s="54" t="s">
        <v>2202</v>
      </c>
      <c r="D747" s="56" t="s">
        <v>94</v>
      </c>
      <c r="E747" s="55">
        <v>5</v>
      </c>
      <c r="F747" s="57">
        <v>172.19</v>
      </c>
      <c r="G747">
        <f t="shared" si="15"/>
        <v>82.4</v>
      </c>
      <c r="L747" s="57">
        <f t="shared" si="16"/>
        <v>860.95</v>
      </c>
    </row>
    <row r="748" spans="1:12" x14ac:dyDescent="0.3">
      <c r="A748" s="55">
        <v>20262</v>
      </c>
      <c r="B748" s="54" t="s">
        <v>68</v>
      </c>
      <c r="C748" s="54" t="s">
        <v>2203</v>
      </c>
      <c r="D748" s="56" t="s">
        <v>94</v>
      </c>
      <c r="E748" s="55">
        <v>5</v>
      </c>
      <c r="F748" s="57">
        <v>16.48</v>
      </c>
      <c r="G748">
        <f t="shared" ref="G748:G811" si="17">E749*F749</f>
        <v>91.050000000000011</v>
      </c>
      <c r="L748" s="57">
        <f t="shared" si="16"/>
        <v>82.4</v>
      </c>
    </row>
    <row r="749" spans="1:12" ht="26.4" x14ac:dyDescent="0.3">
      <c r="A749" s="55">
        <v>6145</v>
      </c>
      <c r="B749" s="54" t="s">
        <v>68</v>
      </c>
      <c r="C749" s="54" t="s">
        <v>2204</v>
      </c>
      <c r="D749" s="56" t="s">
        <v>94</v>
      </c>
      <c r="E749" s="55">
        <v>5</v>
      </c>
      <c r="F749" s="57">
        <v>18.21</v>
      </c>
      <c r="G749">
        <f t="shared" si="17"/>
        <v>86.5</v>
      </c>
      <c r="L749" s="57">
        <f t="shared" si="16"/>
        <v>91.050000000000011</v>
      </c>
    </row>
    <row r="750" spans="1:12" x14ac:dyDescent="0.3">
      <c r="A750" s="55">
        <v>6146</v>
      </c>
      <c r="B750" s="54" t="s">
        <v>68</v>
      </c>
      <c r="C750" s="54" t="s">
        <v>2205</v>
      </c>
      <c r="D750" s="56" t="s">
        <v>94</v>
      </c>
      <c r="E750" s="55">
        <v>5</v>
      </c>
      <c r="F750" s="57">
        <v>17.3</v>
      </c>
      <c r="G750">
        <f t="shared" si="17"/>
        <v>1189.76</v>
      </c>
      <c r="L750" s="57">
        <f t="shared" si="16"/>
        <v>86.5</v>
      </c>
    </row>
    <row r="751" spans="1:12" x14ac:dyDescent="0.3">
      <c r="A751" s="55">
        <v>39961</v>
      </c>
      <c r="B751" s="54" t="s">
        <v>68</v>
      </c>
      <c r="C751" s="54" t="s">
        <v>2206</v>
      </c>
      <c r="D751" s="56" t="s">
        <v>94</v>
      </c>
      <c r="E751" s="55">
        <v>52</v>
      </c>
      <c r="F751" s="57">
        <v>22.88</v>
      </c>
      <c r="G751">
        <f t="shared" si="17"/>
        <v>88.92</v>
      </c>
      <c r="L751" s="57">
        <f t="shared" si="16"/>
        <v>1189.76</v>
      </c>
    </row>
    <row r="752" spans="1:12" ht="26.4" x14ac:dyDescent="0.3">
      <c r="A752" s="55">
        <v>7141</v>
      </c>
      <c r="B752" s="54" t="s">
        <v>68</v>
      </c>
      <c r="C752" s="54" t="s">
        <v>2207</v>
      </c>
      <c r="D752" s="56" t="s">
        <v>94</v>
      </c>
      <c r="E752" s="55">
        <v>9</v>
      </c>
      <c r="F752" s="57">
        <v>9.8800000000000008</v>
      </c>
      <c r="G752">
        <f t="shared" si="17"/>
        <v>597.06000000000006</v>
      </c>
      <c r="L752" s="57">
        <f t="shared" si="16"/>
        <v>88.92</v>
      </c>
    </row>
    <row r="753" spans="1:12" ht="26.4" x14ac:dyDescent="0.3">
      <c r="A753" s="55">
        <v>7143</v>
      </c>
      <c r="B753" s="54" t="s">
        <v>68</v>
      </c>
      <c r="C753" s="54" t="s">
        <v>2208</v>
      </c>
      <c r="D753" s="56" t="s">
        <v>94</v>
      </c>
      <c r="E753" s="55">
        <v>18</v>
      </c>
      <c r="F753" s="57">
        <v>33.17</v>
      </c>
      <c r="G753">
        <f t="shared" si="17"/>
        <v>418.35</v>
      </c>
      <c r="L753" s="57">
        <f t="shared" si="16"/>
        <v>597.06000000000006</v>
      </c>
    </row>
    <row r="754" spans="1:12" ht="26.4" x14ac:dyDescent="0.3">
      <c r="A754" s="55">
        <v>7145</v>
      </c>
      <c r="B754" s="54" t="s">
        <v>68</v>
      </c>
      <c r="C754" s="54" t="s">
        <v>2209</v>
      </c>
      <c r="D754" s="56" t="s">
        <v>94</v>
      </c>
      <c r="E754" s="55">
        <v>5</v>
      </c>
      <c r="F754" s="57">
        <v>83.67</v>
      </c>
      <c r="G754">
        <f t="shared" si="17"/>
        <v>340.89</v>
      </c>
      <c r="L754" s="57">
        <f t="shared" si="16"/>
        <v>418.35</v>
      </c>
    </row>
    <row r="755" spans="1:12" ht="26.4" x14ac:dyDescent="0.3">
      <c r="A755" s="55">
        <v>7142</v>
      </c>
      <c r="B755" s="54" t="s">
        <v>68</v>
      </c>
      <c r="C755" s="54" t="s">
        <v>2210</v>
      </c>
      <c r="D755" s="56" t="s">
        <v>94</v>
      </c>
      <c r="E755" s="55">
        <v>33</v>
      </c>
      <c r="F755" s="57">
        <v>10.33</v>
      </c>
      <c r="G755">
        <f t="shared" si="17"/>
        <v>143.20179999999999</v>
      </c>
      <c r="L755" s="57">
        <f t="shared" si="16"/>
        <v>340.89</v>
      </c>
    </row>
    <row r="756" spans="1:12" ht="26.4" x14ac:dyDescent="0.3">
      <c r="A756" s="55">
        <v>20065</v>
      </c>
      <c r="B756" s="54" t="s">
        <v>68</v>
      </c>
      <c r="C756" s="54" t="s">
        <v>2211</v>
      </c>
      <c r="D756" s="56" t="s">
        <v>300</v>
      </c>
      <c r="E756" s="55">
        <v>4.3899999999999997</v>
      </c>
      <c r="F756" s="57">
        <v>32.619999999999997</v>
      </c>
      <c r="G756">
        <f t="shared" si="17"/>
        <v>103.16499999999999</v>
      </c>
      <c r="L756" s="57">
        <f t="shared" si="16"/>
        <v>143.20179999999999</v>
      </c>
    </row>
    <row r="757" spans="1:12" ht="26.4" x14ac:dyDescent="0.3">
      <c r="A757" s="55">
        <v>9841</v>
      </c>
      <c r="B757" s="54" t="s">
        <v>68</v>
      </c>
      <c r="C757" s="54" t="s">
        <v>2212</v>
      </c>
      <c r="D757" s="56" t="s">
        <v>300</v>
      </c>
      <c r="E757" s="55">
        <v>4.3899999999999997</v>
      </c>
      <c r="F757" s="57">
        <v>23.5</v>
      </c>
      <c r="G757">
        <f t="shared" si="17"/>
        <v>363.3648</v>
      </c>
      <c r="L757" s="57">
        <f t="shared" si="16"/>
        <v>103.16499999999999</v>
      </c>
    </row>
    <row r="758" spans="1:12" ht="26.4" x14ac:dyDescent="0.3">
      <c r="A758" s="55">
        <v>9840</v>
      </c>
      <c r="B758" s="54" t="s">
        <v>68</v>
      </c>
      <c r="C758" s="54" t="s">
        <v>2213</v>
      </c>
      <c r="D758" s="56" t="s">
        <v>300</v>
      </c>
      <c r="E758" s="55">
        <v>7.32</v>
      </c>
      <c r="F758" s="57">
        <v>49.64</v>
      </c>
      <c r="G758">
        <f t="shared" si="17"/>
        <v>718.60440000000006</v>
      </c>
      <c r="L758" s="57">
        <f t="shared" si="16"/>
        <v>363.3648</v>
      </c>
    </row>
    <row r="759" spans="1:12" x14ac:dyDescent="0.3">
      <c r="A759" s="55">
        <v>9870</v>
      </c>
      <c r="B759" s="54" t="s">
        <v>68</v>
      </c>
      <c r="C759" s="54" t="s">
        <v>2214</v>
      </c>
      <c r="D759" s="56" t="s">
        <v>300</v>
      </c>
      <c r="E759" s="55">
        <v>7.32</v>
      </c>
      <c r="F759" s="57">
        <v>98.17</v>
      </c>
      <c r="G759">
        <f t="shared" si="17"/>
        <v>110.38560000000001</v>
      </c>
      <c r="L759" s="57">
        <f t="shared" si="16"/>
        <v>718.60440000000006</v>
      </c>
    </row>
    <row r="760" spans="1:12" x14ac:dyDescent="0.3">
      <c r="A760" s="55">
        <v>9874</v>
      </c>
      <c r="B760" s="54" t="s">
        <v>68</v>
      </c>
      <c r="C760" s="54" t="s">
        <v>2215</v>
      </c>
      <c r="D760" s="56" t="s">
        <v>300</v>
      </c>
      <c r="E760" s="55">
        <v>7.32</v>
      </c>
      <c r="F760" s="57">
        <v>15.08</v>
      </c>
      <c r="G760">
        <f t="shared" si="17"/>
        <v>605.03319999999997</v>
      </c>
      <c r="L760" s="57">
        <f t="shared" si="16"/>
        <v>110.38560000000001</v>
      </c>
    </row>
    <row r="761" spans="1:12" x14ac:dyDescent="0.3">
      <c r="A761" s="55">
        <v>9875</v>
      </c>
      <c r="B761" s="54" t="s">
        <v>68</v>
      </c>
      <c r="C761" s="54" t="s">
        <v>2216</v>
      </c>
      <c r="D761" s="56" t="s">
        <v>300</v>
      </c>
      <c r="E761" s="55">
        <v>36.58</v>
      </c>
      <c r="F761" s="57">
        <v>16.54</v>
      </c>
      <c r="G761">
        <f t="shared" si="17"/>
        <v>119.45189999999999</v>
      </c>
      <c r="L761" s="57">
        <f t="shared" si="16"/>
        <v>605.03319999999997</v>
      </c>
    </row>
    <row r="762" spans="1:12" x14ac:dyDescent="0.3">
      <c r="A762" s="55">
        <v>9873</v>
      </c>
      <c r="B762" s="54" t="s">
        <v>68</v>
      </c>
      <c r="C762" s="54" t="s">
        <v>2217</v>
      </c>
      <c r="D762" s="56" t="s">
        <v>300</v>
      </c>
      <c r="E762" s="55">
        <v>4.3899999999999997</v>
      </c>
      <c r="F762" s="57">
        <v>27.21</v>
      </c>
      <c r="G762">
        <f t="shared" si="17"/>
        <v>366.97049999999996</v>
      </c>
      <c r="L762" s="57">
        <f t="shared" si="16"/>
        <v>119.45189999999999</v>
      </c>
    </row>
    <row r="763" spans="1:12" x14ac:dyDescent="0.3">
      <c r="A763" s="55">
        <v>9872</v>
      </c>
      <c r="B763" s="54" t="s">
        <v>68</v>
      </c>
      <c r="C763" s="54" t="s">
        <v>2218</v>
      </c>
      <c r="D763" s="56" t="s">
        <v>300</v>
      </c>
      <c r="E763" s="55">
        <v>5.85</v>
      </c>
      <c r="F763" s="57">
        <v>62.73</v>
      </c>
      <c r="G763">
        <f t="shared" si="17"/>
        <v>1937.3999999999999</v>
      </c>
      <c r="L763" s="57">
        <f t="shared" si="16"/>
        <v>366.97049999999996</v>
      </c>
    </row>
    <row r="764" spans="1:12" ht="26.4" x14ac:dyDescent="0.3">
      <c r="A764" s="55">
        <v>10228</v>
      </c>
      <c r="B764" s="54" t="s">
        <v>68</v>
      </c>
      <c r="C764" s="54" t="s">
        <v>2219</v>
      </c>
      <c r="D764" s="56" t="s">
        <v>94</v>
      </c>
      <c r="E764" s="55">
        <v>6</v>
      </c>
      <c r="F764" s="57">
        <v>322.89999999999998</v>
      </c>
      <c r="G764">
        <f t="shared" si="17"/>
        <v>2092.7199999999998</v>
      </c>
      <c r="L764" s="57">
        <f t="shared" si="16"/>
        <v>1937.3999999999999</v>
      </c>
    </row>
    <row r="765" spans="1:12" ht="26.4" x14ac:dyDescent="0.3">
      <c r="A765" s="55">
        <v>11781</v>
      </c>
      <c r="B765" s="54" t="s">
        <v>68</v>
      </c>
      <c r="C765" s="54" t="s">
        <v>2220</v>
      </c>
      <c r="D765" s="56" t="s">
        <v>94</v>
      </c>
      <c r="E765" s="55">
        <v>8</v>
      </c>
      <c r="F765" s="57">
        <v>261.58999999999997</v>
      </c>
      <c r="G765">
        <f t="shared" si="17"/>
        <v>153.44999999999999</v>
      </c>
      <c r="L765" s="57">
        <f t="shared" si="16"/>
        <v>2092.7199999999998</v>
      </c>
    </row>
    <row r="766" spans="1:12" ht="26.4" x14ac:dyDescent="0.3">
      <c r="A766" s="55">
        <v>37588</v>
      </c>
      <c r="B766" s="54" t="s">
        <v>68</v>
      </c>
      <c r="C766" s="54" t="s">
        <v>2221</v>
      </c>
      <c r="D766" s="56" t="s">
        <v>94</v>
      </c>
      <c r="E766" s="55">
        <v>3</v>
      </c>
      <c r="F766" s="57">
        <v>51.15</v>
      </c>
      <c r="G766">
        <f t="shared" si="17"/>
        <v>227.55</v>
      </c>
      <c r="L766" s="57">
        <f t="shared" si="16"/>
        <v>153.44999999999999</v>
      </c>
    </row>
    <row r="767" spans="1:12" ht="26.4" x14ac:dyDescent="0.3">
      <c r="A767" s="55">
        <v>6138</v>
      </c>
      <c r="B767" s="54" t="s">
        <v>68</v>
      </c>
      <c r="C767" s="54" t="s">
        <v>2222</v>
      </c>
      <c r="D767" s="56" t="s">
        <v>94</v>
      </c>
      <c r="E767" s="55">
        <v>15</v>
      </c>
      <c r="F767" s="57">
        <v>15.17</v>
      </c>
      <c r="G767">
        <f t="shared" si="17"/>
        <v>18</v>
      </c>
      <c r="L767" s="57">
        <f t="shared" si="16"/>
        <v>227.55</v>
      </c>
    </row>
    <row r="768" spans="1:12" ht="26.4" x14ac:dyDescent="0.3">
      <c r="A768" s="55">
        <v>812</v>
      </c>
      <c r="B768" s="54" t="s">
        <v>68</v>
      </c>
      <c r="C768" s="54" t="s">
        <v>2223</v>
      </c>
      <c r="D768" s="56" t="s">
        <v>94</v>
      </c>
      <c r="E768" s="55">
        <v>8</v>
      </c>
      <c r="F768" s="57">
        <v>2.25</v>
      </c>
      <c r="G768">
        <f t="shared" si="17"/>
        <v>48.96</v>
      </c>
      <c r="L768" s="57">
        <f t="shared" si="16"/>
        <v>18</v>
      </c>
    </row>
    <row r="769" spans="1:12" ht="26.4" x14ac:dyDescent="0.3">
      <c r="A769" s="55">
        <v>820</v>
      </c>
      <c r="B769" s="54" t="s">
        <v>68</v>
      </c>
      <c r="C769" s="54" t="s">
        <v>2224</v>
      </c>
      <c r="D769" s="56" t="s">
        <v>94</v>
      </c>
      <c r="E769" s="55">
        <v>8</v>
      </c>
      <c r="F769" s="57">
        <v>6.12</v>
      </c>
      <c r="G769">
        <f t="shared" si="17"/>
        <v>24.12</v>
      </c>
      <c r="L769" s="57">
        <f t="shared" si="16"/>
        <v>48.96</v>
      </c>
    </row>
    <row r="770" spans="1:12" x14ac:dyDescent="0.3">
      <c r="A770" s="55">
        <v>1185</v>
      </c>
      <c r="B770" s="54" t="s">
        <v>68</v>
      </c>
      <c r="C770" s="54" t="s">
        <v>2225</v>
      </c>
      <c r="D770" s="56" t="s">
        <v>94</v>
      </c>
      <c r="E770" s="55">
        <v>18</v>
      </c>
      <c r="F770" s="57">
        <v>1.34</v>
      </c>
      <c r="G770">
        <f t="shared" si="17"/>
        <v>19.71</v>
      </c>
      <c r="L770" s="57">
        <f t="shared" si="16"/>
        <v>24.12</v>
      </c>
    </row>
    <row r="771" spans="1:12" x14ac:dyDescent="0.3">
      <c r="A771" s="55">
        <v>1189</v>
      </c>
      <c r="B771" s="54" t="s">
        <v>68</v>
      </c>
      <c r="C771" s="54" t="s">
        <v>2226</v>
      </c>
      <c r="D771" s="56" t="s">
        <v>94</v>
      </c>
      <c r="E771" s="55">
        <v>9</v>
      </c>
      <c r="F771" s="57">
        <v>2.19</v>
      </c>
      <c r="G771">
        <f t="shared" si="17"/>
        <v>12.06</v>
      </c>
      <c r="L771" s="57">
        <f t="shared" si="16"/>
        <v>19.71</v>
      </c>
    </row>
    <row r="772" spans="1:12" x14ac:dyDescent="0.3">
      <c r="A772" s="55">
        <v>1191</v>
      </c>
      <c r="B772" s="54" t="s">
        <v>68</v>
      </c>
      <c r="C772" s="54" t="s">
        <v>2227</v>
      </c>
      <c r="D772" s="56" t="s">
        <v>94</v>
      </c>
      <c r="E772" s="55">
        <v>9</v>
      </c>
      <c r="F772" s="57">
        <v>1.34</v>
      </c>
      <c r="G772">
        <f t="shared" si="17"/>
        <v>37.89</v>
      </c>
      <c r="L772" s="57">
        <f t="shared" si="16"/>
        <v>12.06</v>
      </c>
    </row>
    <row r="773" spans="1:12" x14ac:dyDescent="0.3">
      <c r="A773" s="55">
        <v>1193</v>
      </c>
      <c r="B773" s="54" t="s">
        <v>68</v>
      </c>
      <c r="C773" s="54" t="s">
        <v>2228</v>
      </c>
      <c r="D773" s="56" t="s">
        <v>94</v>
      </c>
      <c r="E773" s="55">
        <v>9</v>
      </c>
      <c r="F773" s="57">
        <v>4.21</v>
      </c>
      <c r="G773">
        <f t="shared" si="17"/>
        <v>68.399999999999991</v>
      </c>
      <c r="L773" s="57">
        <f t="shared" si="16"/>
        <v>37.89</v>
      </c>
    </row>
    <row r="774" spans="1:12" x14ac:dyDescent="0.3">
      <c r="A774" s="55">
        <v>1194</v>
      </c>
      <c r="B774" s="54" t="s">
        <v>68</v>
      </c>
      <c r="C774" s="54" t="s">
        <v>2229</v>
      </c>
      <c r="D774" s="56" t="s">
        <v>94</v>
      </c>
      <c r="E774" s="55">
        <v>9</v>
      </c>
      <c r="F774" s="57">
        <v>7.6</v>
      </c>
      <c r="G774">
        <f t="shared" si="17"/>
        <v>72.72</v>
      </c>
      <c r="L774" s="57">
        <f t="shared" si="16"/>
        <v>68.399999999999991</v>
      </c>
    </row>
    <row r="775" spans="1:12" ht="26.4" x14ac:dyDescent="0.3">
      <c r="A775" s="55">
        <v>1200</v>
      </c>
      <c r="B775" s="54" t="s">
        <v>68</v>
      </c>
      <c r="C775" s="54" t="s">
        <v>2230</v>
      </c>
      <c r="D775" s="56" t="s">
        <v>94</v>
      </c>
      <c r="E775" s="55">
        <v>9</v>
      </c>
      <c r="F775" s="57">
        <v>8.08</v>
      </c>
      <c r="G775">
        <f t="shared" si="17"/>
        <v>100.64</v>
      </c>
      <c r="L775" s="57">
        <f t="shared" si="16"/>
        <v>72.72</v>
      </c>
    </row>
    <row r="776" spans="1:12" ht="26.4" x14ac:dyDescent="0.3">
      <c r="A776" s="55">
        <v>7109</v>
      </c>
      <c r="B776" s="54" t="s">
        <v>68</v>
      </c>
      <c r="C776" s="54" t="s">
        <v>2231</v>
      </c>
      <c r="D776" s="56" t="s">
        <v>94</v>
      </c>
      <c r="E776" s="55">
        <v>37</v>
      </c>
      <c r="F776" s="57">
        <v>2.72</v>
      </c>
      <c r="G776">
        <f t="shared" si="17"/>
        <v>206.09</v>
      </c>
      <c r="L776" s="57">
        <f t="shared" si="16"/>
        <v>100.64</v>
      </c>
    </row>
    <row r="777" spans="1:12" ht="26.4" x14ac:dyDescent="0.3">
      <c r="A777" s="55">
        <v>7135</v>
      </c>
      <c r="B777" s="54" t="s">
        <v>68</v>
      </c>
      <c r="C777" s="54" t="s">
        <v>2232</v>
      </c>
      <c r="D777" s="56" t="s">
        <v>94</v>
      </c>
      <c r="E777" s="55">
        <v>37</v>
      </c>
      <c r="F777" s="57">
        <v>5.57</v>
      </c>
      <c r="G777">
        <f t="shared" si="17"/>
        <v>831.9</v>
      </c>
      <c r="L777" s="57">
        <f t="shared" si="16"/>
        <v>206.09</v>
      </c>
    </row>
    <row r="778" spans="1:12" ht="26.4" x14ac:dyDescent="0.3">
      <c r="A778" s="55">
        <v>9894</v>
      </c>
      <c r="B778" s="54" t="s">
        <v>68</v>
      </c>
      <c r="C778" s="54" t="s">
        <v>2233</v>
      </c>
      <c r="D778" s="56" t="s">
        <v>94</v>
      </c>
      <c r="E778" s="55">
        <v>30</v>
      </c>
      <c r="F778" s="57">
        <v>27.73</v>
      </c>
      <c r="G778">
        <f t="shared" si="17"/>
        <v>432.6</v>
      </c>
      <c r="L778" s="57">
        <f t="shared" si="16"/>
        <v>831.9</v>
      </c>
    </row>
    <row r="779" spans="1:12" ht="26.4" x14ac:dyDescent="0.3">
      <c r="A779" s="55">
        <v>9895</v>
      </c>
      <c r="B779" s="54" t="s">
        <v>68</v>
      </c>
      <c r="C779" s="54" t="s">
        <v>2234</v>
      </c>
      <c r="D779" s="56" t="s">
        <v>94</v>
      </c>
      <c r="E779" s="55">
        <v>30</v>
      </c>
      <c r="F779" s="57">
        <v>14.42</v>
      </c>
      <c r="G779">
        <f t="shared" si="17"/>
        <v>888.3</v>
      </c>
      <c r="L779" s="57">
        <f t="shared" si="16"/>
        <v>432.6</v>
      </c>
    </row>
    <row r="780" spans="1:12" ht="26.4" x14ac:dyDescent="0.3">
      <c r="A780" s="55">
        <v>9897</v>
      </c>
      <c r="B780" s="54" t="s">
        <v>68</v>
      </c>
      <c r="C780" s="54" t="s">
        <v>2235</v>
      </c>
      <c r="D780" s="56" t="s">
        <v>94</v>
      </c>
      <c r="E780" s="55">
        <v>30</v>
      </c>
      <c r="F780" s="57">
        <v>29.61</v>
      </c>
      <c r="G780">
        <f t="shared" si="17"/>
        <v>213</v>
      </c>
      <c r="L780" s="57">
        <f t="shared" si="16"/>
        <v>888.3</v>
      </c>
    </row>
    <row r="781" spans="1:12" ht="26.4" x14ac:dyDescent="0.3">
      <c r="A781" s="55">
        <v>9905</v>
      </c>
      <c r="B781" s="54" t="s">
        <v>68</v>
      </c>
      <c r="C781" s="54" t="s">
        <v>2236</v>
      </c>
      <c r="D781" s="56" t="s">
        <v>94</v>
      </c>
      <c r="E781" s="55">
        <v>30</v>
      </c>
      <c r="F781" s="57">
        <v>7.1</v>
      </c>
      <c r="G781">
        <f t="shared" si="17"/>
        <v>256.8</v>
      </c>
      <c r="L781" s="57">
        <f t="shared" si="16"/>
        <v>213</v>
      </c>
    </row>
    <row r="782" spans="1:12" ht="26.4" x14ac:dyDescent="0.3">
      <c r="A782" s="55">
        <v>9906</v>
      </c>
      <c r="B782" s="54" t="s">
        <v>68</v>
      </c>
      <c r="C782" s="54" t="s">
        <v>2237</v>
      </c>
      <c r="D782" s="56" t="s">
        <v>94</v>
      </c>
      <c r="E782" s="55">
        <v>30</v>
      </c>
      <c r="F782" s="57">
        <v>8.56</v>
      </c>
      <c r="G782">
        <f t="shared" si="17"/>
        <v>33.75</v>
      </c>
      <c r="L782" s="57">
        <f t="shared" si="16"/>
        <v>256.8</v>
      </c>
    </row>
    <row r="783" spans="1:12" ht="26.4" x14ac:dyDescent="0.3">
      <c r="A783" s="55">
        <v>12909</v>
      </c>
      <c r="B783" s="54" t="s">
        <v>68</v>
      </c>
      <c r="C783" s="54" t="s">
        <v>2238</v>
      </c>
      <c r="D783" s="56" t="s">
        <v>94</v>
      </c>
      <c r="E783" s="55">
        <v>9</v>
      </c>
      <c r="F783" s="57">
        <v>3.75</v>
      </c>
      <c r="G783">
        <f t="shared" si="17"/>
        <v>60.660000000000004</v>
      </c>
      <c r="L783" s="57">
        <f t="shared" si="16"/>
        <v>33.75</v>
      </c>
    </row>
    <row r="784" spans="1:12" ht="26.4" x14ac:dyDescent="0.3">
      <c r="A784" s="55">
        <v>12910</v>
      </c>
      <c r="B784" s="54" t="s">
        <v>68</v>
      </c>
      <c r="C784" s="54" t="s">
        <v>2239</v>
      </c>
      <c r="D784" s="56" t="s">
        <v>94</v>
      </c>
      <c r="E784" s="55">
        <v>9</v>
      </c>
      <c r="F784" s="57">
        <v>6.74</v>
      </c>
      <c r="G784">
        <f t="shared" si="17"/>
        <v>74.820000000000007</v>
      </c>
      <c r="L784" s="57">
        <f t="shared" si="16"/>
        <v>60.660000000000004</v>
      </c>
    </row>
    <row r="785" spans="1:12" ht="26.4" x14ac:dyDescent="0.3">
      <c r="A785" s="55">
        <v>11708</v>
      </c>
      <c r="B785" s="54" t="s">
        <v>68</v>
      </c>
      <c r="C785" s="54" t="s">
        <v>2240</v>
      </c>
      <c r="D785" s="56" t="s">
        <v>94</v>
      </c>
      <c r="E785" s="55">
        <v>3</v>
      </c>
      <c r="F785" s="57">
        <v>24.94</v>
      </c>
      <c r="G785">
        <f t="shared" si="17"/>
        <v>16.740000000000002</v>
      </c>
      <c r="L785" s="57">
        <f t="shared" si="16"/>
        <v>74.820000000000007</v>
      </c>
    </row>
    <row r="786" spans="1:12" ht="26.4" x14ac:dyDescent="0.3">
      <c r="A786" s="55">
        <v>37949</v>
      </c>
      <c r="B786" s="54" t="s">
        <v>68</v>
      </c>
      <c r="C786" s="54" t="s">
        <v>2241</v>
      </c>
      <c r="D786" s="56" t="s">
        <v>94</v>
      </c>
      <c r="E786" s="55">
        <v>9</v>
      </c>
      <c r="F786" s="57">
        <v>1.86</v>
      </c>
      <c r="G786">
        <f t="shared" si="17"/>
        <v>79.199999999999989</v>
      </c>
      <c r="L786" s="57">
        <f t="shared" si="16"/>
        <v>16.740000000000002</v>
      </c>
    </row>
    <row r="787" spans="1:12" ht="26.4" x14ac:dyDescent="0.3">
      <c r="A787" s="55">
        <v>96</v>
      </c>
      <c r="B787" s="54" t="s">
        <v>68</v>
      </c>
      <c r="C787" s="54" t="s">
        <v>2242</v>
      </c>
      <c r="D787" s="56" t="s">
        <v>94</v>
      </c>
      <c r="E787" s="55">
        <v>6</v>
      </c>
      <c r="F787" s="57">
        <v>13.2</v>
      </c>
      <c r="G787">
        <f t="shared" si="17"/>
        <v>42.839999999999996</v>
      </c>
      <c r="L787" s="57">
        <f t="shared" si="16"/>
        <v>79.199999999999989</v>
      </c>
    </row>
    <row r="788" spans="1:12" ht="26.4" x14ac:dyDescent="0.3">
      <c r="A788" s="55">
        <v>37997</v>
      </c>
      <c r="B788" s="54" t="s">
        <v>68</v>
      </c>
      <c r="C788" s="54" t="s">
        <v>2243</v>
      </c>
      <c r="D788" s="56" t="s">
        <v>94</v>
      </c>
      <c r="E788" s="55">
        <v>3</v>
      </c>
      <c r="F788" s="57">
        <v>14.28</v>
      </c>
      <c r="G788">
        <f t="shared" si="17"/>
        <v>1003.2</v>
      </c>
      <c r="L788" s="57">
        <f t="shared" si="16"/>
        <v>42.839999999999996</v>
      </c>
    </row>
    <row r="789" spans="1:12" ht="26.4" x14ac:dyDescent="0.3">
      <c r="A789" s="55">
        <v>1370</v>
      </c>
      <c r="B789" s="54" t="s">
        <v>68</v>
      </c>
      <c r="C789" s="54" t="s">
        <v>2244</v>
      </c>
      <c r="D789" s="56" t="s">
        <v>94</v>
      </c>
      <c r="E789" s="55">
        <v>8</v>
      </c>
      <c r="F789" s="57">
        <v>125.4</v>
      </c>
      <c r="G789">
        <f t="shared" si="17"/>
        <v>890.01</v>
      </c>
      <c r="L789" s="57">
        <f t="shared" si="16"/>
        <v>1003.2</v>
      </c>
    </row>
    <row r="790" spans="1:12" ht="26.4" x14ac:dyDescent="0.3">
      <c r="A790" s="55">
        <v>4325</v>
      </c>
      <c r="B790" s="54" t="s">
        <v>542</v>
      </c>
      <c r="C790" s="54" t="s">
        <v>2245</v>
      </c>
      <c r="D790" s="56" t="s">
        <v>18</v>
      </c>
      <c r="E790" s="55">
        <v>9</v>
      </c>
      <c r="F790" s="57">
        <v>98.89</v>
      </c>
      <c r="G790">
        <f t="shared" si="17"/>
        <v>215.02</v>
      </c>
      <c r="L790" s="57">
        <f t="shared" si="16"/>
        <v>890.01</v>
      </c>
    </row>
    <row r="791" spans="1:12" ht="26.4" x14ac:dyDescent="0.3">
      <c r="A791" s="55">
        <v>6024</v>
      </c>
      <c r="B791" s="54" t="s">
        <v>68</v>
      </c>
      <c r="C791" s="54" t="s">
        <v>2246</v>
      </c>
      <c r="D791" s="56" t="s">
        <v>94</v>
      </c>
      <c r="E791" s="55">
        <v>2</v>
      </c>
      <c r="F791" s="57">
        <v>107.51</v>
      </c>
      <c r="G791">
        <f t="shared" si="17"/>
        <v>29.25</v>
      </c>
      <c r="L791" s="57">
        <f t="shared" si="16"/>
        <v>215.02</v>
      </c>
    </row>
    <row r="792" spans="1:12" ht="26.4" x14ac:dyDescent="0.3">
      <c r="A792" s="55">
        <v>7116</v>
      </c>
      <c r="B792" s="54" t="s">
        <v>68</v>
      </c>
      <c r="C792" s="54" t="s">
        <v>2247</v>
      </c>
      <c r="D792" s="56" t="s">
        <v>94</v>
      </c>
      <c r="E792" s="55">
        <v>9</v>
      </c>
      <c r="F792" s="57">
        <v>3.25</v>
      </c>
      <c r="G792">
        <f t="shared" si="17"/>
        <v>10.26</v>
      </c>
      <c r="L792" s="57">
        <f t="shared" si="16"/>
        <v>29.25</v>
      </c>
    </row>
    <row r="793" spans="1:12" ht="26.4" x14ac:dyDescent="0.3">
      <c r="A793" s="55">
        <v>7138</v>
      </c>
      <c r="B793" s="54" t="s">
        <v>68</v>
      </c>
      <c r="C793" s="54" t="s">
        <v>2248</v>
      </c>
      <c r="D793" s="56" t="s">
        <v>94</v>
      </c>
      <c r="E793" s="55">
        <v>9</v>
      </c>
      <c r="F793" s="57">
        <v>1.1399999999999999</v>
      </c>
      <c r="G793">
        <f t="shared" si="17"/>
        <v>271.8</v>
      </c>
      <c r="L793" s="57">
        <f t="shared" si="16"/>
        <v>10.26</v>
      </c>
    </row>
    <row r="794" spans="1:12" x14ac:dyDescent="0.3">
      <c r="A794" s="55">
        <v>8412</v>
      </c>
      <c r="B794" s="54" t="s">
        <v>542</v>
      </c>
      <c r="C794" s="54" t="s">
        <v>2249</v>
      </c>
      <c r="D794" s="56" t="s">
        <v>18</v>
      </c>
      <c r="E794" s="55">
        <v>2</v>
      </c>
      <c r="F794" s="57">
        <v>135.9</v>
      </c>
      <c r="G794">
        <f t="shared" si="17"/>
        <v>400.92</v>
      </c>
      <c r="L794" s="57">
        <f t="shared" si="16"/>
        <v>271.8</v>
      </c>
    </row>
    <row r="795" spans="1:12" ht="39.6" x14ac:dyDescent="0.3">
      <c r="A795" s="55">
        <v>10232</v>
      </c>
      <c r="B795" s="54" t="s">
        <v>68</v>
      </c>
      <c r="C795" s="54" t="s">
        <v>2250</v>
      </c>
      <c r="D795" s="56" t="s">
        <v>94</v>
      </c>
      <c r="E795" s="55">
        <v>2</v>
      </c>
      <c r="F795" s="57">
        <v>200.46</v>
      </c>
      <c r="G795">
        <f t="shared" si="17"/>
        <v>1108.25</v>
      </c>
      <c r="L795" s="57">
        <f t="shared" si="16"/>
        <v>400.92</v>
      </c>
    </row>
    <row r="796" spans="1:12" ht="39.6" x14ac:dyDescent="0.3">
      <c r="A796" s="55">
        <v>10420</v>
      </c>
      <c r="B796" s="54" t="s">
        <v>68</v>
      </c>
      <c r="C796" s="54" t="s">
        <v>2251</v>
      </c>
      <c r="D796" s="56" t="s">
        <v>94</v>
      </c>
      <c r="E796" s="55">
        <v>5</v>
      </c>
      <c r="F796" s="57">
        <v>221.65</v>
      </c>
      <c r="G796">
        <f t="shared" si="17"/>
        <v>3486.6000000000004</v>
      </c>
      <c r="L796" s="57">
        <f t="shared" si="16"/>
        <v>1108.25</v>
      </c>
    </row>
    <row r="797" spans="1:12" ht="26.4" x14ac:dyDescent="0.3">
      <c r="A797" s="55">
        <v>36520</v>
      </c>
      <c r="B797" s="54" t="s">
        <v>68</v>
      </c>
      <c r="C797" s="54" t="s">
        <v>2252</v>
      </c>
      <c r="D797" s="56" t="s">
        <v>94</v>
      </c>
      <c r="E797" s="55">
        <v>5</v>
      </c>
      <c r="F797" s="57">
        <v>697.32</v>
      </c>
      <c r="G797">
        <f t="shared" si="17"/>
        <v>270.95999999999998</v>
      </c>
      <c r="L797" s="57">
        <f t="shared" si="16"/>
        <v>3486.6000000000004</v>
      </c>
    </row>
    <row r="798" spans="1:12" ht="26.4" x14ac:dyDescent="0.3">
      <c r="A798" s="55">
        <v>11714</v>
      </c>
      <c r="B798" s="54" t="s">
        <v>68</v>
      </c>
      <c r="C798" s="54" t="s">
        <v>2253</v>
      </c>
      <c r="D798" s="56" t="s">
        <v>94</v>
      </c>
      <c r="E798" s="55">
        <v>3</v>
      </c>
      <c r="F798" s="57">
        <v>90.32</v>
      </c>
      <c r="G798">
        <f t="shared" si="17"/>
        <v>47.43</v>
      </c>
      <c r="L798" s="57">
        <f t="shared" si="16"/>
        <v>270.95999999999998</v>
      </c>
    </row>
    <row r="799" spans="1:12" ht="26.4" x14ac:dyDescent="0.3">
      <c r="A799" s="55">
        <v>11741</v>
      </c>
      <c r="B799" s="54" t="s">
        <v>68</v>
      </c>
      <c r="C799" s="54" t="s">
        <v>2254</v>
      </c>
      <c r="D799" s="56" t="s">
        <v>94</v>
      </c>
      <c r="E799" s="55">
        <v>3</v>
      </c>
      <c r="F799" s="57">
        <v>15.81</v>
      </c>
      <c r="G799">
        <f t="shared" si="17"/>
        <v>94.17</v>
      </c>
      <c r="L799" s="57">
        <f t="shared" si="16"/>
        <v>47.43</v>
      </c>
    </row>
    <row r="800" spans="1:12" ht="26.4" x14ac:dyDescent="0.3">
      <c r="A800" s="55">
        <v>11752</v>
      </c>
      <c r="B800" s="54" t="s">
        <v>68</v>
      </c>
      <c r="C800" s="54" t="s">
        <v>2255</v>
      </c>
      <c r="D800" s="56" t="s">
        <v>94</v>
      </c>
      <c r="E800" s="55">
        <v>3</v>
      </c>
      <c r="F800" s="57">
        <v>31.39</v>
      </c>
      <c r="G800">
        <f t="shared" si="17"/>
        <v>1467</v>
      </c>
      <c r="L800" s="57">
        <f t="shared" si="16"/>
        <v>94.17</v>
      </c>
    </row>
    <row r="801" spans="1:12" ht="26.4" x14ac:dyDescent="0.3">
      <c r="A801" s="55">
        <v>10053</v>
      </c>
      <c r="B801" s="54" t="s">
        <v>542</v>
      </c>
      <c r="C801" s="54" t="s">
        <v>2256</v>
      </c>
      <c r="D801" s="56" t="s">
        <v>18</v>
      </c>
      <c r="E801" s="55">
        <v>6</v>
      </c>
      <c r="F801" s="57">
        <v>244.5</v>
      </c>
      <c r="G801">
        <f t="shared" si="17"/>
        <v>883.92</v>
      </c>
      <c r="L801" s="57">
        <f t="shared" si="16"/>
        <v>1467</v>
      </c>
    </row>
    <row r="802" spans="1:12" ht="26.4" x14ac:dyDescent="0.3">
      <c r="A802" s="55">
        <v>4988</v>
      </c>
      <c r="B802" s="54" t="s">
        <v>542</v>
      </c>
      <c r="C802" s="54" t="s">
        <v>2257</v>
      </c>
      <c r="D802" s="56" t="s">
        <v>18</v>
      </c>
      <c r="E802" s="55">
        <v>2</v>
      </c>
      <c r="F802" s="57">
        <v>441.96</v>
      </c>
      <c r="G802">
        <f t="shared" si="17"/>
        <v>1347.48</v>
      </c>
      <c r="L802" s="57">
        <f t="shared" si="16"/>
        <v>883.92</v>
      </c>
    </row>
    <row r="803" spans="1:12" ht="39.6" x14ac:dyDescent="0.3">
      <c r="A803" s="55">
        <v>11767</v>
      </c>
      <c r="B803" s="54" t="s">
        <v>68</v>
      </c>
      <c r="C803" s="54" t="s">
        <v>2258</v>
      </c>
      <c r="D803" s="56" t="s">
        <v>94</v>
      </c>
      <c r="E803" s="55">
        <v>3</v>
      </c>
      <c r="F803" s="57">
        <v>449.16</v>
      </c>
      <c r="G803">
        <f t="shared" si="17"/>
        <v>353.61</v>
      </c>
      <c r="L803" s="57">
        <f t="shared" si="16"/>
        <v>1347.48</v>
      </c>
    </row>
    <row r="804" spans="1:12" ht="39.6" x14ac:dyDescent="0.3">
      <c r="A804" s="55">
        <v>11772</v>
      </c>
      <c r="B804" s="54" t="s">
        <v>68</v>
      </c>
      <c r="C804" s="54" t="s">
        <v>2259</v>
      </c>
      <c r="D804" s="56" t="s">
        <v>94</v>
      </c>
      <c r="E804" s="55">
        <v>3</v>
      </c>
      <c r="F804" s="57">
        <v>117.87</v>
      </c>
      <c r="G804">
        <f t="shared" si="17"/>
        <v>352.5</v>
      </c>
      <c r="L804" s="57">
        <f t="shared" si="16"/>
        <v>353.61</v>
      </c>
    </row>
    <row r="805" spans="1:12" ht="39.6" x14ac:dyDescent="0.3">
      <c r="A805" s="55">
        <v>11773</v>
      </c>
      <c r="B805" s="54" t="s">
        <v>68</v>
      </c>
      <c r="C805" s="54" t="s">
        <v>2260</v>
      </c>
      <c r="D805" s="56" t="s">
        <v>94</v>
      </c>
      <c r="E805" s="55">
        <v>3</v>
      </c>
      <c r="F805" s="57">
        <v>117.5</v>
      </c>
      <c r="G805">
        <f t="shared" si="17"/>
        <v>863.12</v>
      </c>
      <c r="L805" s="57">
        <f t="shared" si="16"/>
        <v>352.5</v>
      </c>
    </row>
    <row r="806" spans="1:12" ht="39.6" x14ac:dyDescent="0.3">
      <c r="A806" s="55">
        <v>11871</v>
      </c>
      <c r="B806" s="54" t="s">
        <v>68</v>
      </c>
      <c r="C806" s="54" t="s">
        <v>2261</v>
      </c>
      <c r="D806" s="56" t="s">
        <v>94</v>
      </c>
      <c r="E806" s="55">
        <v>2</v>
      </c>
      <c r="F806" s="57">
        <v>431.56</v>
      </c>
      <c r="G806">
        <f t="shared" si="17"/>
        <v>132.5</v>
      </c>
      <c r="L806" s="57">
        <f t="shared" si="16"/>
        <v>863.12</v>
      </c>
    </row>
    <row r="807" spans="1:12" ht="26.4" x14ac:dyDescent="0.3">
      <c r="A807" s="55">
        <v>12613</v>
      </c>
      <c r="B807" s="54" t="s">
        <v>68</v>
      </c>
      <c r="C807" s="54" t="s">
        <v>2262</v>
      </c>
      <c r="D807" s="56" t="s">
        <v>94</v>
      </c>
      <c r="E807" s="55">
        <v>5</v>
      </c>
      <c r="F807" s="57">
        <v>26.5</v>
      </c>
      <c r="G807">
        <f t="shared" si="17"/>
        <v>1119.5999999999999</v>
      </c>
      <c r="L807" s="57">
        <f t="shared" si="16"/>
        <v>132.5</v>
      </c>
    </row>
    <row r="808" spans="1:12" ht="26.4" x14ac:dyDescent="0.3">
      <c r="A808" s="55">
        <v>13303</v>
      </c>
      <c r="B808" s="54" t="s">
        <v>542</v>
      </c>
      <c r="C808" s="54" t="s">
        <v>2263</v>
      </c>
      <c r="D808" s="56" t="s">
        <v>18</v>
      </c>
      <c r="E808" s="55">
        <v>4</v>
      </c>
      <c r="F808" s="57">
        <v>279.89999999999998</v>
      </c>
      <c r="G808">
        <f t="shared" si="17"/>
        <v>43.6</v>
      </c>
      <c r="L808" s="57">
        <f t="shared" si="16"/>
        <v>1119.5999999999999</v>
      </c>
    </row>
    <row r="809" spans="1:12" ht="26.4" x14ac:dyDescent="0.3">
      <c r="A809" s="55">
        <v>408</v>
      </c>
      <c r="B809" s="54" t="s">
        <v>68</v>
      </c>
      <c r="C809" s="54" t="s">
        <v>2264</v>
      </c>
      <c r="D809" s="56" t="s">
        <v>94</v>
      </c>
      <c r="E809" s="55">
        <v>40</v>
      </c>
      <c r="F809" s="57">
        <v>1.0900000000000001</v>
      </c>
      <c r="G809">
        <f t="shared" si="17"/>
        <v>158.1</v>
      </c>
      <c r="L809" s="57">
        <f t="shared" si="16"/>
        <v>43.6</v>
      </c>
    </row>
    <row r="810" spans="1:12" ht="39.6" x14ac:dyDescent="0.3">
      <c r="A810" s="55">
        <v>400</v>
      </c>
      <c r="B810" s="54" t="s">
        <v>68</v>
      </c>
      <c r="C810" s="54" t="s">
        <v>2265</v>
      </c>
      <c r="D810" s="56" t="s">
        <v>94</v>
      </c>
      <c r="E810" s="55">
        <v>85</v>
      </c>
      <c r="F810" s="57">
        <v>1.86</v>
      </c>
      <c r="G810">
        <f t="shared" si="17"/>
        <v>43.7</v>
      </c>
      <c r="L810" s="57">
        <f t="shared" ref="L810:L873" si="18">F810*E810</f>
        <v>158.1</v>
      </c>
    </row>
    <row r="811" spans="1:12" ht="39.6" x14ac:dyDescent="0.3">
      <c r="A811" s="55">
        <v>417</v>
      </c>
      <c r="B811" s="54" t="s">
        <v>68</v>
      </c>
      <c r="C811" s="54" t="s">
        <v>2266</v>
      </c>
      <c r="D811" s="56" t="s">
        <v>94</v>
      </c>
      <c r="E811" s="55">
        <v>10</v>
      </c>
      <c r="F811" s="57">
        <v>4.37</v>
      </c>
      <c r="G811">
        <f t="shared" si="17"/>
        <v>135.5</v>
      </c>
      <c r="L811" s="57">
        <f t="shared" si="18"/>
        <v>43.7</v>
      </c>
    </row>
    <row r="812" spans="1:12" ht="39.6" x14ac:dyDescent="0.3">
      <c r="A812" s="55">
        <v>11273</v>
      </c>
      <c r="B812" s="54" t="s">
        <v>68</v>
      </c>
      <c r="C812" s="54" t="s">
        <v>2267</v>
      </c>
      <c r="D812" s="56" t="s">
        <v>94</v>
      </c>
      <c r="E812" s="55">
        <v>10</v>
      </c>
      <c r="F812" s="57">
        <v>13.55</v>
      </c>
      <c r="G812">
        <f t="shared" ref="G812:G875" si="19">E813*F813</f>
        <v>81.8</v>
      </c>
      <c r="L812" s="57">
        <f t="shared" si="18"/>
        <v>135.5</v>
      </c>
    </row>
    <row r="813" spans="1:12" ht="39.6" x14ac:dyDescent="0.3">
      <c r="A813" s="55">
        <v>11272</v>
      </c>
      <c r="B813" s="54" t="s">
        <v>68</v>
      </c>
      <c r="C813" s="54" t="s">
        <v>2268</v>
      </c>
      <c r="D813" s="56" t="s">
        <v>94</v>
      </c>
      <c r="E813" s="55">
        <v>10</v>
      </c>
      <c r="F813" s="57">
        <v>8.18</v>
      </c>
      <c r="G813">
        <f t="shared" si="19"/>
        <v>32.799999999999997</v>
      </c>
      <c r="L813" s="57">
        <f t="shared" si="18"/>
        <v>81.8</v>
      </c>
    </row>
    <row r="814" spans="1:12" ht="39.6" x14ac:dyDescent="0.3">
      <c r="A814" s="55">
        <v>11275</v>
      </c>
      <c r="B814" s="54" t="s">
        <v>68</v>
      </c>
      <c r="C814" s="54" t="s">
        <v>2269</v>
      </c>
      <c r="D814" s="56" t="s">
        <v>94</v>
      </c>
      <c r="E814" s="55">
        <v>10</v>
      </c>
      <c r="F814" s="57">
        <v>3.28</v>
      </c>
      <c r="G814">
        <f t="shared" si="19"/>
        <v>25</v>
      </c>
      <c r="L814" s="57">
        <f t="shared" si="18"/>
        <v>32.799999999999997</v>
      </c>
    </row>
    <row r="815" spans="1:12" ht="39.6" x14ac:dyDescent="0.3">
      <c r="A815" s="55">
        <v>11274</v>
      </c>
      <c r="B815" s="54" t="s">
        <v>68</v>
      </c>
      <c r="C815" s="54" t="s">
        <v>2270</v>
      </c>
      <c r="D815" s="56" t="s">
        <v>94</v>
      </c>
      <c r="E815" s="55">
        <v>10</v>
      </c>
      <c r="F815" s="57">
        <v>2.5</v>
      </c>
      <c r="G815">
        <f t="shared" si="19"/>
        <v>667.2</v>
      </c>
      <c r="L815" s="57">
        <f t="shared" si="18"/>
        <v>25</v>
      </c>
    </row>
    <row r="816" spans="1:12" ht="52.8" x14ac:dyDescent="0.3">
      <c r="A816" s="55">
        <v>1021</v>
      </c>
      <c r="B816" s="54" t="s">
        <v>68</v>
      </c>
      <c r="C816" s="54" t="s">
        <v>2271</v>
      </c>
      <c r="D816" s="56" t="s">
        <v>300</v>
      </c>
      <c r="E816" s="55">
        <v>160</v>
      </c>
      <c r="F816" s="57">
        <v>4.17</v>
      </c>
      <c r="G816">
        <f t="shared" si="19"/>
        <v>126.9</v>
      </c>
      <c r="L816" s="57">
        <f t="shared" si="18"/>
        <v>667.2</v>
      </c>
    </row>
    <row r="817" spans="1:12" x14ac:dyDescent="0.3">
      <c r="A817" s="55">
        <v>34602</v>
      </c>
      <c r="B817" s="54" t="s">
        <v>68</v>
      </c>
      <c r="C817" s="54" t="s">
        <v>2272</v>
      </c>
      <c r="D817" s="56" t="s">
        <v>300</v>
      </c>
      <c r="E817" s="55">
        <v>30</v>
      </c>
      <c r="F817" s="57">
        <v>4.2300000000000004</v>
      </c>
      <c r="G817">
        <f t="shared" si="19"/>
        <v>452.4</v>
      </c>
      <c r="L817" s="57">
        <f t="shared" si="18"/>
        <v>126.9</v>
      </c>
    </row>
    <row r="818" spans="1:12" x14ac:dyDescent="0.3">
      <c r="A818" s="55">
        <v>34609</v>
      </c>
      <c r="B818" s="54" t="s">
        <v>68</v>
      </c>
      <c r="C818" s="54" t="s">
        <v>2273</v>
      </c>
      <c r="D818" s="56" t="s">
        <v>300</v>
      </c>
      <c r="E818" s="55">
        <v>30</v>
      </c>
      <c r="F818" s="57">
        <v>15.08</v>
      </c>
      <c r="G818">
        <f t="shared" si="19"/>
        <v>172.79999999999998</v>
      </c>
      <c r="L818" s="57">
        <f t="shared" si="18"/>
        <v>452.4</v>
      </c>
    </row>
    <row r="819" spans="1:12" x14ac:dyDescent="0.3">
      <c r="A819" s="55">
        <v>34618</v>
      </c>
      <c r="B819" s="54" t="s">
        <v>68</v>
      </c>
      <c r="C819" s="54" t="s">
        <v>2274</v>
      </c>
      <c r="D819" s="56" t="s">
        <v>300</v>
      </c>
      <c r="E819" s="55">
        <v>30</v>
      </c>
      <c r="F819" s="57">
        <v>5.76</v>
      </c>
      <c r="G819">
        <f t="shared" si="19"/>
        <v>424.6</v>
      </c>
      <c r="L819" s="57">
        <f t="shared" si="18"/>
        <v>172.79999999999998</v>
      </c>
    </row>
    <row r="820" spans="1:12" x14ac:dyDescent="0.3">
      <c r="A820" s="55">
        <v>34622</v>
      </c>
      <c r="B820" s="54" t="s">
        <v>68</v>
      </c>
      <c r="C820" s="54" t="s">
        <v>2275</v>
      </c>
      <c r="D820" s="56" t="s">
        <v>300</v>
      </c>
      <c r="E820" s="55">
        <v>20</v>
      </c>
      <c r="F820" s="57">
        <v>21.23</v>
      </c>
      <c r="G820">
        <f t="shared" si="19"/>
        <v>231</v>
      </c>
      <c r="L820" s="57">
        <f t="shared" si="18"/>
        <v>424.6</v>
      </c>
    </row>
    <row r="821" spans="1:12" x14ac:dyDescent="0.3">
      <c r="A821" s="55">
        <v>34624</v>
      </c>
      <c r="B821" s="54" t="s">
        <v>68</v>
      </c>
      <c r="C821" s="54" t="s">
        <v>2276</v>
      </c>
      <c r="D821" s="56" t="s">
        <v>300</v>
      </c>
      <c r="E821" s="55">
        <v>30</v>
      </c>
      <c r="F821" s="57">
        <v>7.7</v>
      </c>
      <c r="G821">
        <f t="shared" si="19"/>
        <v>850.8</v>
      </c>
      <c r="L821" s="57">
        <f t="shared" si="18"/>
        <v>231</v>
      </c>
    </row>
    <row r="822" spans="1:12" x14ac:dyDescent="0.3">
      <c r="A822" s="55">
        <v>34629</v>
      </c>
      <c r="B822" s="54" t="s">
        <v>68</v>
      </c>
      <c r="C822" s="54" t="s">
        <v>2277</v>
      </c>
      <c r="D822" s="56" t="s">
        <v>300</v>
      </c>
      <c r="E822" s="55">
        <v>30</v>
      </c>
      <c r="F822" s="57">
        <v>28.36</v>
      </c>
      <c r="G822">
        <f t="shared" si="19"/>
        <v>660.8</v>
      </c>
      <c r="L822" s="57">
        <f t="shared" si="18"/>
        <v>850.8</v>
      </c>
    </row>
    <row r="823" spans="1:12" ht="39.6" x14ac:dyDescent="0.3">
      <c r="A823" s="55">
        <v>39261</v>
      </c>
      <c r="B823" s="54" t="s">
        <v>68</v>
      </c>
      <c r="C823" s="54" t="s">
        <v>2278</v>
      </c>
      <c r="D823" s="56" t="s">
        <v>300</v>
      </c>
      <c r="E823" s="55">
        <v>20</v>
      </c>
      <c r="F823" s="57">
        <v>33.04</v>
      </c>
      <c r="G823">
        <f t="shared" si="19"/>
        <v>10330</v>
      </c>
      <c r="L823" s="57">
        <f t="shared" si="18"/>
        <v>660.8</v>
      </c>
    </row>
    <row r="824" spans="1:12" ht="39.6" x14ac:dyDescent="0.3">
      <c r="A824" s="55">
        <v>39268</v>
      </c>
      <c r="B824" s="54" t="s">
        <v>68</v>
      </c>
      <c r="C824" s="54" t="s">
        <v>2279</v>
      </c>
      <c r="D824" s="56" t="s">
        <v>300</v>
      </c>
      <c r="E824" s="55">
        <v>20</v>
      </c>
      <c r="F824" s="57">
        <v>516.5</v>
      </c>
      <c r="G824">
        <f t="shared" si="19"/>
        <v>1052.3999999999999</v>
      </c>
      <c r="L824" s="57">
        <f t="shared" si="18"/>
        <v>10330</v>
      </c>
    </row>
    <row r="825" spans="1:12" ht="39.6" x14ac:dyDescent="0.3">
      <c r="A825" s="55">
        <v>39262</v>
      </c>
      <c r="B825" s="54" t="s">
        <v>68</v>
      </c>
      <c r="C825" s="54" t="s">
        <v>2280</v>
      </c>
      <c r="D825" s="56" t="s">
        <v>300</v>
      </c>
      <c r="E825" s="55">
        <v>20</v>
      </c>
      <c r="F825" s="57">
        <v>52.62</v>
      </c>
      <c r="G825">
        <f t="shared" si="19"/>
        <v>1897.1415</v>
      </c>
      <c r="L825" s="57">
        <f t="shared" si="18"/>
        <v>1052.3999999999999</v>
      </c>
    </row>
    <row r="826" spans="1:12" ht="39.6" x14ac:dyDescent="0.3">
      <c r="A826" s="55">
        <v>39263</v>
      </c>
      <c r="B826" s="54" t="s">
        <v>68</v>
      </c>
      <c r="C826" s="54" t="s">
        <v>2281</v>
      </c>
      <c r="D826" s="56" t="s">
        <v>300</v>
      </c>
      <c r="E826" s="55">
        <v>20.85</v>
      </c>
      <c r="F826" s="57">
        <v>90.99</v>
      </c>
      <c r="G826">
        <f t="shared" si="19"/>
        <v>1629.8264999999999</v>
      </c>
      <c r="L826" s="57">
        <f t="shared" si="18"/>
        <v>1897.1415</v>
      </c>
    </row>
    <row r="827" spans="1:12" ht="39.6" x14ac:dyDescent="0.3">
      <c r="A827" s="55">
        <v>39264</v>
      </c>
      <c r="B827" s="54" t="s">
        <v>68</v>
      </c>
      <c r="C827" s="54" t="s">
        <v>2282</v>
      </c>
      <c r="D827" s="56" t="s">
        <v>300</v>
      </c>
      <c r="E827" s="55">
        <v>12.93</v>
      </c>
      <c r="F827" s="57">
        <v>126.05</v>
      </c>
      <c r="G827">
        <f t="shared" si="19"/>
        <v>334.75</v>
      </c>
      <c r="L827" s="57">
        <f t="shared" si="18"/>
        <v>1629.8264999999999</v>
      </c>
    </row>
    <row r="828" spans="1:12" ht="39.6" x14ac:dyDescent="0.3">
      <c r="A828" s="55">
        <v>39259</v>
      </c>
      <c r="B828" s="54" t="s">
        <v>68</v>
      </c>
      <c r="C828" s="54" t="s">
        <v>2283</v>
      </c>
      <c r="D828" s="56" t="s">
        <v>300</v>
      </c>
      <c r="E828" s="55">
        <v>25</v>
      </c>
      <c r="F828" s="57">
        <v>13.39</v>
      </c>
      <c r="G828">
        <f t="shared" si="19"/>
        <v>2712.4105</v>
      </c>
      <c r="L828" s="57">
        <f t="shared" si="18"/>
        <v>334.75</v>
      </c>
    </row>
    <row r="829" spans="1:12" ht="39.6" x14ac:dyDescent="0.3">
      <c r="A829" s="55">
        <v>39265</v>
      </c>
      <c r="B829" s="54" t="s">
        <v>68</v>
      </c>
      <c r="C829" s="54" t="s">
        <v>2284</v>
      </c>
      <c r="D829" s="56" t="s">
        <v>300</v>
      </c>
      <c r="E829" s="55">
        <v>15.85</v>
      </c>
      <c r="F829" s="57">
        <v>171.13</v>
      </c>
      <c r="G829">
        <f t="shared" si="19"/>
        <v>4648.1400000000003</v>
      </c>
      <c r="L829" s="57">
        <f t="shared" si="18"/>
        <v>2712.4105</v>
      </c>
    </row>
    <row r="830" spans="1:12" ht="39.6" x14ac:dyDescent="0.3">
      <c r="A830" s="55">
        <v>39266</v>
      </c>
      <c r="B830" s="54" t="s">
        <v>68</v>
      </c>
      <c r="C830" s="54" t="s">
        <v>2285</v>
      </c>
      <c r="D830" s="56" t="s">
        <v>300</v>
      </c>
      <c r="E830" s="55">
        <v>18</v>
      </c>
      <c r="F830" s="57">
        <v>258.23</v>
      </c>
      <c r="G830">
        <f t="shared" si="19"/>
        <v>5811.3</v>
      </c>
      <c r="L830" s="57">
        <f t="shared" si="18"/>
        <v>4648.1400000000003</v>
      </c>
    </row>
    <row r="831" spans="1:12" ht="39.6" x14ac:dyDescent="0.3">
      <c r="A831" s="55">
        <v>39267</v>
      </c>
      <c r="B831" s="54" t="s">
        <v>68</v>
      </c>
      <c r="C831" s="54" t="s">
        <v>2286</v>
      </c>
      <c r="D831" s="56" t="s">
        <v>300</v>
      </c>
      <c r="E831" s="55">
        <v>18</v>
      </c>
      <c r="F831" s="57">
        <v>322.85000000000002</v>
      </c>
      <c r="G831">
        <f t="shared" si="19"/>
        <v>575.35679999999991</v>
      </c>
      <c r="L831" s="57">
        <f t="shared" si="18"/>
        <v>5811.3</v>
      </c>
    </row>
    <row r="832" spans="1:12" ht="39.6" x14ac:dyDescent="0.3">
      <c r="A832" s="55">
        <v>39232</v>
      </c>
      <c r="B832" s="54" t="s">
        <v>68</v>
      </c>
      <c r="C832" s="54" t="s">
        <v>2287</v>
      </c>
      <c r="D832" s="56" t="s">
        <v>300</v>
      </c>
      <c r="E832" s="55">
        <v>24.63</v>
      </c>
      <c r="F832" s="57">
        <v>23.36</v>
      </c>
      <c r="G832">
        <f t="shared" si="19"/>
        <v>112.65100000000001</v>
      </c>
      <c r="L832" s="57">
        <f t="shared" si="18"/>
        <v>575.35679999999991</v>
      </c>
    </row>
    <row r="833" spans="1:12" ht="26.4" x14ac:dyDescent="0.3">
      <c r="A833" s="55">
        <v>492</v>
      </c>
      <c r="B833" s="54" t="s">
        <v>542</v>
      </c>
      <c r="C833" s="54" t="s">
        <v>2288</v>
      </c>
      <c r="D833" s="56" t="s">
        <v>26</v>
      </c>
      <c r="E833" s="55">
        <v>29.26</v>
      </c>
      <c r="F833" s="57">
        <v>3.85</v>
      </c>
      <c r="G833">
        <f t="shared" si="19"/>
        <v>694.92500000000007</v>
      </c>
      <c r="L833" s="57">
        <f t="shared" si="18"/>
        <v>112.65100000000001</v>
      </c>
    </row>
    <row r="834" spans="1:12" ht="26.4" x14ac:dyDescent="0.3">
      <c r="A834" s="55">
        <v>3010</v>
      </c>
      <c r="B834" s="54" t="s">
        <v>542</v>
      </c>
      <c r="C834" s="54" t="s">
        <v>2289</v>
      </c>
      <c r="D834" s="56" t="s">
        <v>26</v>
      </c>
      <c r="E834" s="55">
        <v>73.150000000000006</v>
      </c>
      <c r="F834" s="57">
        <v>9.5</v>
      </c>
      <c r="G834">
        <f t="shared" si="19"/>
        <v>292.6755</v>
      </c>
      <c r="L834" s="57">
        <f t="shared" si="18"/>
        <v>694.92500000000007</v>
      </c>
    </row>
    <row r="835" spans="1:12" ht="39.6" x14ac:dyDescent="0.3">
      <c r="A835" s="55">
        <v>589</v>
      </c>
      <c r="B835" s="54" t="s">
        <v>68</v>
      </c>
      <c r="C835" s="54" t="s">
        <v>2290</v>
      </c>
      <c r="D835" s="56" t="s">
        <v>300</v>
      </c>
      <c r="E835" s="55">
        <v>5.85</v>
      </c>
      <c r="F835" s="57">
        <v>50.03</v>
      </c>
      <c r="G835">
        <f t="shared" si="19"/>
        <v>75.899999999999991</v>
      </c>
      <c r="L835" s="57">
        <f t="shared" si="18"/>
        <v>292.6755</v>
      </c>
    </row>
    <row r="836" spans="1:12" ht="26.4" x14ac:dyDescent="0.3">
      <c r="A836" s="55">
        <v>1872</v>
      </c>
      <c r="B836" s="54" t="s">
        <v>68</v>
      </c>
      <c r="C836" s="54" t="s">
        <v>2291</v>
      </c>
      <c r="D836" s="56" t="s">
        <v>94</v>
      </c>
      <c r="E836" s="55">
        <v>30</v>
      </c>
      <c r="F836" s="57">
        <v>2.5299999999999998</v>
      </c>
      <c r="G836">
        <f t="shared" si="19"/>
        <v>803.44</v>
      </c>
      <c r="L836" s="57">
        <f t="shared" si="18"/>
        <v>75.899999999999991</v>
      </c>
    </row>
    <row r="837" spans="1:12" ht="39.6" x14ac:dyDescent="0.3">
      <c r="A837" s="55">
        <v>39812</v>
      </c>
      <c r="B837" s="54" t="s">
        <v>68</v>
      </c>
      <c r="C837" s="54" t="s">
        <v>2292</v>
      </c>
      <c r="D837" s="56" t="s">
        <v>94</v>
      </c>
      <c r="E837" s="55">
        <v>8</v>
      </c>
      <c r="F837" s="57">
        <v>100.43</v>
      </c>
      <c r="G837">
        <f t="shared" si="19"/>
        <v>624.04999999999995</v>
      </c>
      <c r="L837" s="57">
        <f t="shared" si="18"/>
        <v>803.44</v>
      </c>
    </row>
    <row r="838" spans="1:12" ht="26.4" x14ac:dyDescent="0.3">
      <c r="A838" s="55">
        <v>2580</v>
      </c>
      <c r="B838" s="54" t="s">
        <v>68</v>
      </c>
      <c r="C838" s="54" t="s">
        <v>2293</v>
      </c>
      <c r="D838" s="56" t="s">
        <v>94</v>
      </c>
      <c r="E838" s="55">
        <v>35</v>
      </c>
      <c r="F838" s="57">
        <v>17.829999999999998</v>
      </c>
      <c r="G838">
        <f t="shared" si="19"/>
        <v>69.95</v>
      </c>
      <c r="L838" s="57">
        <f t="shared" si="18"/>
        <v>624.04999999999995</v>
      </c>
    </row>
    <row r="839" spans="1:12" ht="26.4" x14ac:dyDescent="0.3">
      <c r="A839" s="55">
        <v>2559</v>
      </c>
      <c r="B839" s="54" t="s">
        <v>68</v>
      </c>
      <c r="C839" s="54" t="s">
        <v>2294</v>
      </c>
      <c r="D839" s="56" t="s">
        <v>94</v>
      </c>
      <c r="E839" s="55">
        <v>5</v>
      </c>
      <c r="F839" s="57">
        <v>13.99</v>
      </c>
      <c r="G839">
        <f t="shared" si="19"/>
        <v>159.75</v>
      </c>
      <c r="L839" s="57">
        <f t="shared" si="18"/>
        <v>69.95</v>
      </c>
    </row>
    <row r="840" spans="1:12" ht="26.4" x14ac:dyDescent="0.3">
      <c r="A840" s="55">
        <v>12010</v>
      </c>
      <c r="B840" s="54" t="s">
        <v>68</v>
      </c>
      <c r="C840" s="54" t="s">
        <v>2295</v>
      </c>
      <c r="D840" s="56" t="s">
        <v>94</v>
      </c>
      <c r="E840" s="55">
        <v>15</v>
      </c>
      <c r="F840" s="57">
        <v>10.65</v>
      </c>
      <c r="G840">
        <f t="shared" si="19"/>
        <v>176.1</v>
      </c>
      <c r="L840" s="57">
        <f t="shared" si="18"/>
        <v>159.75</v>
      </c>
    </row>
    <row r="841" spans="1:12" ht="26.4" x14ac:dyDescent="0.3">
      <c r="A841" s="55">
        <v>12016</v>
      </c>
      <c r="B841" s="54" t="s">
        <v>68</v>
      </c>
      <c r="C841" s="54" t="s">
        <v>2296</v>
      </c>
      <c r="D841" s="56" t="s">
        <v>94</v>
      </c>
      <c r="E841" s="55">
        <v>15</v>
      </c>
      <c r="F841" s="57">
        <v>11.74</v>
      </c>
      <c r="G841">
        <f t="shared" si="19"/>
        <v>593.52</v>
      </c>
      <c r="L841" s="57">
        <f t="shared" si="18"/>
        <v>176.1</v>
      </c>
    </row>
    <row r="842" spans="1:12" ht="26.4" x14ac:dyDescent="0.3">
      <c r="A842" s="55">
        <v>1602</v>
      </c>
      <c r="B842" s="54" t="s">
        <v>68</v>
      </c>
      <c r="C842" s="54" t="s">
        <v>2297</v>
      </c>
      <c r="D842" s="56" t="s">
        <v>94</v>
      </c>
      <c r="E842" s="55">
        <v>12</v>
      </c>
      <c r="F842" s="57">
        <v>49.46</v>
      </c>
      <c r="G842">
        <f t="shared" si="19"/>
        <v>528.96</v>
      </c>
      <c r="L842" s="57">
        <f t="shared" si="18"/>
        <v>593.52</v>
      </c>
    </row>
    <row r="843" spans="1:12" ht="26.4" x14ac:dyDescent="0.3">
      <c r="A843" s="55">
        <v>1601</v>
      </c>
      <c r="B843" s="54" t="s">
        <v>68</v>
      </c>
      <c r="C843" s="54" t="s">
        <v>2298</v>
      </c>
      <c r="D843" s="56" t="s">
        <v>94</v>
      </c>
      <c r="E843" s="55">
        <v>12</v>
      </c>
      <c r="F843" s="57">
        <v>44.08</v>
      </c>
      <c r="G843">
        <f t="shared" si="19"/>
        <v>231</v>
      </c>
      <c r="L843" s="57">
        <f t="shared" si="18"/>
        <v>528.96</v>
      </c>
    </row>
    <row r="844" spans="1:12" ht="26.4" x14ac:dyDescent="0.3">
      <c r="A844" s="55">
        <v>1600</v>
      </c>
      <c r="B844" s="54" t="s">
        <v>68</v>
      </c>
      <c r="C844" s="54" t="s">
        <v>2299</v>
      </c>
      <c r="D844" s="56" t="s">
        <v>94</v>
      </c>
      <c r="E844" s="55">
        <v>12</v>
      </c>
      <c r="F844" s="57">
        <v>19.25</v>
      </c>
      <c r="G844">
        <f t="shared" si="19"/>
        <v>156.47999999999999</v>
      </c>
      <c r="L844" s="57">
        <f t="shared" si="18"/>
        <v>231</v>
      </c>
    </row>
    <row r="845" spans="1:12" ht="26.4" x14ac:dyDescent="0.3">
      <c r="A845" s="55">
        <v>1598</v>
      </c>
      <c r="B845" s="54" t="s">
        <v>68</v>
      </c>
      <c r="C845" s="54" t="s">
        <v>2300</v>
      </c>
      <c r="D845" s="56" t="s">
        <v>94</v>
      </c>
      <c r="E845" s="55">
        <v>12</v>
      </c>
      <c r="F845" s="57">
        <v>13.04</v>
      </c>
      <c r="G845">
        <f t="shared" si="19"/>
        <v>896.04</v>
      </c>
      <c r="L845" s="57">
        <f t="shared" si="18"/>
        <v>156.47999999999999</v>
      </c>
    </row>
    <row r="846" spans="1:12" ht="26.4" x14ac:dyDescent="0.3">
      <c r="A846" s="55">
        <v>1603</v>
      </c>
      <c r="B846" s="54" t="s">
        <v>68</v>
      </c>
      <c r="C846" s="54" t="s">
        <v>2301</v>
      </c>
      <c r="D846" s="56" t="s">
        <v>94</v>
      </c>
      <c r="E846" s="55">
        <v>12</v>
      </c>
      <c r="F846" s="57">
        <v>74.67</v>
      </c>
      <c r="G846">
        <f t="shared" si="19"/>
        <v>181.56</v>
      </c>
      <c r="L846" s="57">
        <f t="shared" si="18"/>
        <v>896.04</v>
      </c>
    </row>
    <row r="847" spans="1:12" ht="26.4" x14ac:dyDescent="0.3">
      <c r="A847" s="55">
        <v>1599</v>
      </c>
      <c r="B847" s="54" t="s">
        <v>68</v>
      </c>
      <c r="C847" s="54" t="s">
        <v>2302</v>
      </c>
      <c r="D847" s="56" t="s">
        <v>94</v>
      </c>
      <c r="E847" s="55">
        <v>12</v>
      </c>
      <c r="F847" s="57">
        <v>15.13</v>
      </c>
      <c r="G847">
        <f t="shared" si="19"/>
        <v>152.04</v>
      </c>
      <c r="L847" s="57">
        <f t="shared" si="18"/>
        <v>181.56</v>
      </c>
    </row>
    <row r="848" spans="1:12" ht="39.6" x14ac:dyDescent="0.3">
      <c r="A848" s="55">
        <v>1597</v>
      </c>
      <c r="B848" s="54" t="s">
        <v>68</v>
      </c>
      <c r="C848" s="54" t="s">
        <v>2567</v>
      </c>
      <c r="D848" s="56" t="s">
        <v>94</v>
      </c>
      <c r="E848" s="55">
        <v>12</v>
      </c>
      <c r="F848" s="57">
        <v>12.67</v>
      </c>
      <c r="G848">
        <f t="shared" si="19"/>
        <v>120.84</v>
      </c>
      <c r="L848" s="57">
        <f t="shared" si="18"/>
        <v>152.04</v>
      </c>
    </row>
    <row r="849" spans="1:12" ht="39.6" x14ac:dyDescent="0.3">
      <c r="A849" s="55">
        <v>11821</v>
      </c>
      <c r="B849" s="54" t="s">
        <v>68</v>
      </c>
      <c r="C849" s="54" t="s">
        <v>2303</v>
      </c>
      <c r="D849" s="56" t="s">
        <v>94</v>
      </c>
      <c r="E849" s="55">
        <v>12</v>
      </c>
      <c r="F849" s="57">
        <v>10.07</v>
      </c>
      <c r="G849">
        <f t="shared" si="19"/>
        <v>198</v>
      </c>
      <c r="L849" s="57">
        <f t="shared" si="18"/>
        <v>120.84</v>
      </c>
    </row>
    <row r="850" spans="1:12" ht="39.6" x14ac:dyDescent="0.3">
      <c r="A850" s="55">
        <v>1562</v>
      </c>
      <c r="B850" s="54" t="s">
        <v>68</v>
      </c>
      <c r="C850" s="54" t="s">
        <v>2304</v>
      </c>
      <c r="D850" s="56" t="s">
        <v>94</v>
      </c>
      <c r="E850" s="55">
        <v>12</v>
      </c>
      <c r="F850" s="57">
        <v>16.5</v>
      </c>
      <c r="G850">
        <f t="shared" si="19"/>
        <v>416.76</v>
      </c>
      <c r="L850" s="57">
        <f t="shared" si="18"/>
        <v>198</v>
      </c>
    </row>
    <row r="851" spans="1:12" ht="26.4" x14ac:dyDescent="0.3">
      <c r="A851" s="55">
        <v>11857</v>
      </c>
      <c r="B851" s="54" t="s">
        <v>68</v>
      </c>
      <c r="C851" s="54" t="s">
        <v>2305</v>
      </c>
      <c r="D851" s="56" t="s">
        <v>94</v>
      </c>
      <c r="E851" s="55">
        <v>12</v>
      </c>
      <c r="F851" s="57">
        <v>34.729999999999997</v>
      </c>
      <c r="G851">
        <f t="shared" si="19"/>
        <v>517.31999999999994</v>
      </c>
      <c r="L851" s="57">
        <f t="shared" si="18"/>
        <v>416.76</v>
      </c>
    </row>
    <row r="852" spans="1:12" ht="26.4" x14ac:dyDescent="0.3">
      <c r="A852" s="55">
        <v>11858</v>
      </c>
      <c r="B852" s="54" t="s">
        <v>68</v>
      </c>
      <c r="C852" s="54" t="s">
        <v>2306</v>
      </c>
      <c r="D852" s="56" t="s">
        <v>94</v>
      </c>
      <c r="E852" s="55">
        <v>12</v>
      </c>
      <c r="F852" s="57">
        <v>43.11</v>
      </c>
      <c r="G852">
        <f t="shared" si="19"/>
        <v>93</v>
      </c>
      <c r="L852" s="57">
        <f t="shared" si="18"/>
        <v>517.31999999999994</v>
      </c>
    </row>
    <row r="853" spans="1:12" ht="26.4" x14ac:dyDescent="0.3">
      <c r="A853" s="55">
        <v>1539</v>
      </c>
      <c r="B853" s="54" t="s">
        <v>68</v>
      </c>
      <c r="C853" s="54" t="s">
        <v>2307</v>
      </c>
      <c r="D853" s="56" t="s">
        <v>94</v>
      </c>
      <c r="E853" s="55">
        <v>12</v>
      </c>
      <c r="F853" s="57">
        <v>7.75</v>
      </c>
      <c r="G853">
        <f t="shared" si="19"/>
        <v>703.8</v>
      </c>
      <c r="L853" s="57">
        <f t="shared" si="18"/>
        <v>93</v>
      </c>
    </row>
    <row r="854" spans="1:12" ht="26.4" x14ac:dyDescent="0.3">
      <c r="A854" s="55">
        <v>11859</v>
      </c>
      <c r="B854" s="54" t="s">
        <v>68</v>
      </c>
      <c r="C854" s="54" t="s">
        <v>2308</v>
      </c>
      <c r="D854" s="56" t="s">
        <v>94</v>
      </c>
      <c r="E854" s="55">
        <v>12</v>
      </c>
      <c r="F854" s="57">
        <v>58.65</v>
      </c>
      <c r="G854">
        <f t="shared" si="19"/>
        <v>98.16</v>
      </c>
      <c r="L854" s="57">
        <f t="shared" si="18"/>
        <v>703.8</v>
      </c>
    </row>
    <row r="855" spans="1:12" ht="26.4" x14ac:dyDescent="0.3">
      <c r="A855" s="55">
        <v>1550</v>
      </c>
      <c r="B855" s="54" t="s">
        <v>68</v>
      </c>
      <c r="C855" s="54" t="s">
        <v>2309</v>
      </c>
      <c r="D855" s="56" t="s">
        <v>94</v>
      </c>
      <c r="E855" s="55">
        <v>12</v>
      </c>
      <c r="F855" s="57">
        <v>8.18</v>
      </c>
      <c r="G855">
        <f t="shared" si="19"/>
        <v>122.64000000000001</v>
      </c>
      <c r="L855" s="57">
        <f t="shared" si="18"/>
        <v>98.16</v>
      </c>
    </row>
    <row r="856" spans="1:12" ht="26.4" x14ac:dyDescent="0.3">
      <c r="A856" s="55">
        <v>1854</v>
      </c>
      <c r="B856" s="54" t="s">
        <v>68</v>
      </c>
      <c r="C856" s="54" t="s">
        <v>2310</v>
      </c>
      <c r="D856" s="56" t="s">
        <v>94</v>
      </c>
      <c r="E856" s="55">
        <v>12</v>
      </c>
      <c r="F856" s="57">
        <v>10.220000000000001</v>
      </c>
      <c r="G856">
        <f t="shared" si="19"/>
        <v>172.07999999999998</v>
      </c>
      <c r="L856" s="57">
        <f t="shared" si="18"/>
        <v>122.64000000000001</v>
      </c>
    </row>
    <row r="857" spans="1:12" ht="26.4" x14ac:dyDescent="0.3">
      <c r="A857" s="55">
        <v>11862</v>
      </c>
      <c r="B857" s="54" t="s">
        <v>68</v>
      </c>
      <c r="C857" s="54" t="s">
        <v>2311</v>
      </c>
      <c r="D857" s="56" t="s">
        <v>94</v>
      </c>
      <c r="E857" s="55">
        <v>12</v>
      </c>
      <c r="F857" s="57">
        <v>14.34</v>
      </c>
      <c r="G857">
        <f t="shared" si="19"/>
        <v>69.48</v>
      </c>
      <c r="L857" s="57">
        <f t="shared" si="18"/>
        <v>172.07999999999998</v>
      </c>
    </row>
    <row r="858" spans="1:12" ht="26.4" x14ac:dyDescent="0.3">
      <c r="A858" s="55">
        <v>11863</v>
      </c>
      <c r="B858" s="54" t="s">
        <v>68</v>
      </c>
      <c r="C858" s="54" t="s">
        <v>2312</v>
      </c>
      <c r="D858" s="56" t="s">
        <v>94</v>
      </c>
      <c r="E858" s="55">
        <v>12</v>
      </c>
      <c r="F858" s="57">
        <v>5.79</v>
      </c>
      <c r="G858">
        <f t="shared" si="19"/>
        <v>256.92</v>
      </c>
      <c r="L858" s="57">
        <f t="shared" si="18"/>
        <v>69.48</v>
      </c>
    </row>
    <row r="859" spans="1:12" ht="26.4" x14ac:dyDescent="0.3">
      <c r="A859" s="55">
        <v>11855</v>
      </c>
      <c r="B859" s="54" t="s">
        <v>68</v>
      </c>
      <c r="C859" s="54" t="s">
        <v>2313</v>
      </c>
      <c r="D859" s="56" t="s">
        <v>94</v>
      </c>
      <c r="E859" s="55">
        <v>12</v>
      </c>
      <c r="F859" s="57">
        <v>21.41</v>
      </c>
      <c r="G859">
        <f t="shared" si="19"/>
        <v>161.85</v>
      </c>
      <c r="L859" s="57">
        <f t="shared" si="18"/>
        <v>256.92</v>
      </c>
    </row>
    <row r="860" spans="1:12" ht="26.4" x14ac:dyDescent="0.3">
      <c r="A860" s="55">
        <v>11864</v>
      </c>
      <c r="B860" s="54" t="s">
        <v>68</v>
      </c>
      <c r="C860" s="54" t="s">
        <v>2314</v>
      </c>
      <c r="D860" s="56" t="s">
        <v>94</v>
      </c>
      <c r="E860" s="55">
        <v>5</v>
      </c>
      <c r="F860" s="57">
        <v>32.369999999999997</v>
      </c>
      <c r="G860">
        <f t="shared" si="19"/>
        <v>106.68</v>
      </c>
      <c r="L860" s="57">
        <f t="shared" si="18"/>
        <v>161.85</v>
      </c>
    </row>
    <row r="861" spans="1:12" ht="39.6" x14ac:dyDescent="0.3">
      <c r="A861" s="55">
        <v>2527</v>
      </c>
      <c r="B861" s="54" t="s">
        <v>68</v>
      </c>
      <c r="C861" s="54" t="s">
        <v>2315</v>
      </c>
      <c r="D861" s="56" t="s">
        <v>94</v>
      </c>
      <c r="E861" s="55">
        <v>12</v>
      </c>
      <c r="F861" s="57">
        <v>8.89</v>
      </c>
      <c r="G861">
        <f t="shared" si="19"/>
        <v>68.28</v>
      </c>
      <c r="L861" s="57">
        <f t="shared" si="18"/>
        <v>106.68</v>
      </c>
    </row>
    <row r="862" spans="1:12" ht="39.6" x14ac:dyDescent="0.3">
      <c r="A862" s="55">
        <v>2526</v>
      </c>
      <c r="B862" s="54" t="s">
        <v>68</v>
      </c>
      <c r="C862" s="54" t="s">
        <v>2316</v>
      </c>
      <c r="D862" s="56" t="s">
        <v>94</v>
      </c>
      <c r="E862" s="55">
        <v>12</v>
      </c>
      <c r="F862" s="57">
        <v>5.69</v>
      </c>
      <c r="G862">
        <f t="shared" si="19"/>
        <v>48.599999999999994</v>
      </c>
      <c r="L862" s="57">
        <f t="shared" si="18"/>
        <v>68.28</v>
      </c>
    </row>
    <row r="863" spans="1:12" ht="39.6" x14ac:dyDescent="0.3">
      <c r="A863" s="55">
        <v>2483</v>
      </c>
      <c r="B863" s="54" t="s">
        <v>68</v>
      </c>
      <c r="C863" s="54" t="s">
        <v>2317</v>
      </c>
      <c r="D863" s="56" t="s">
        <v>94</v>
      </c>
      <c r="E863" s="55">
        <v>12</v>
      </c>
      <c r="F863" s="57">
        <v>4.05</v>
      </c>
      <c r="G863">
        <f t="shared" si="19"/>
        <v>23.28</v>
      </c>
      <c r="L863" s="57">
        <f t="shared" si="18"/>
        <v>48.599999999999994</v>
      </c>
    </row>
    <row r="864" spans="1:12" ht="39.6" x14ac:dyDescent="0.3">
      <c r="A864" s="55">
        <v>2487</v>
      </c>
      <c r="B864" s="54" t="s">
        <v>68</v>
      </c>
      <c r="C864" s="54" t="s">
        <v>2318</v>
      </c>
      <c r="D864" s="56" t="s">
        <v>94</v>
      </c>
      <c r="E864" s="55">
        <v>12</v>
      </c>
      <c r="F864" s="57">
        <v>1.94</v>
      </c>
      <c r="G864">
        <f t="shared" si="19"/>
        <v>268.44</v>
      </c>
      <c r="L864" s="57">
        <f t="shared" si="18"/>
        <v>23.28</v>
      </c>
    </row>
    <row r="865" spans="1:12" ht="39.6" x14ac:dyDescent="0.3">
      <c r="A865" s="55">
        <v>2528</v>
      </c>
      <c r="B865" s="54" t="s">
        <v>68</v>
      </c>
      <c r="C865" s="54" t="s">
        <v>2319</v>
      </c>
      <c r="D865" s="56" t="s">
        <v>94</v>
      </c>
      <c r="E865" s="55">
        <v>12</v>
      </c>
      <c r="F865" s="57">
        <v>22.37</v>
      </c>
      <c r="G865">
        <f t="shared" si="19"/>
        <v>118.19999999999999</v>
      </c>
      <c r="L865" s="57">
        <f t="shared" si="18"/>
        <v>268.44</v>
      </c>
    </row>
    <row r="866" spans="1:12" ht="39.6" x14ac:dyDescent="0.3">
      <c r="A866" s="55">
        <v>2489</v>
      </c>
      <c r="B866" s="54" t="s">
        <v>68</v>
      </c>
      <c r="C866" s="54" t="s">
        <v>2320</v>
      </c>
      <c r="D866" s="56" t="s">
        <v>94</v>
      </c>
      <c r="E866" s="55">
        <v>12</v>
      </c>
      <c r="F866" s="57">
        <v>9.85</v>
      </c>
      <c r="G866">
        <f t="shared" si="19"/>
        <v>389.76</v>
      </c>
      <c r="L866" s="57">
        <f t="shared" si="18"/>
        <v>118.19999999999999</v>
      </c>
    </row>
    <row r="867" spans="1:12" ht="39.6" x14ac:dyDescent="0.3">
      <c r="A867" s="55">
        <v>2484</v>
      </c>
      <c r="B867" s="54" t="s">
        <v>68</v>
      </c>
      <c r="C867" s="54" t="s">
        <v>2321</v>
      </c>
      <c r="D867" s="56" t="s">
        <v>94</v>
      </c>
      <c r="E867" s="55">
        <v>12</v>
      </c>
      <c r="F867" s="57">
        <v>32.479999999999997</v>
      </c>
      <c r="G867">
        <f t="shared" si="19"/>
        <v>99.88</v>
      </c>
      <c r="L867" s="57">
        <f t="shared" si="18"/>
        <v>389.76</v>
      </c>
    </row>
    <row r="868" spans="1:12" ht="39.6" x14ac:dyDescent="0.3">
      <c r="A868" s="55">
        <v>2488</v>
      </c>
      <c r="B868" s="54" t="s">
        <v>68</v>
      </c>
      <c r="C868" s="54" t="s">
        <v>2322</v>
      </c>
      <c r="D868" s="56" t="s">
        <v>94</v>
      </c>
      <c r="E868" s="55">
        <v>44</v>
      </c>
      <c r="F868" s="57">
        <v>2.27</v>
      </c>
      <c r="G868">
        <f t="shared" si="19"/>
        <v>611.04</v>
      </c>
      <c r="L868" s="57">
        <f t="shared" si="18"/>
        <v>99.88</v>
      </c>
    </row>
    <row r="869" spans="1:12" ht="39.6" x14ac:dyDescent="0.3">
      <c r="A869" s="55">
        <v>2485</v>
      </c>
      <c r="B869" s="54" t="s">
        <v>68</v>
      </c>
      <c r="C869" s="54" t="s">
        <v>2323</v>
      </c>
      <c r="D869" s="56" t="s">
        <v>94</v>
      </c>
      <c r="E869" s="55">
        <v>12</v>
      </c>
      <c r="F869" s="57">
        <v>50.92</v>
      </c>
      <c r="G869">
        <f t="shared" si="19"/>
        <v>380.44</v>
      </c>
      <c r="L869" s="57">
        <f t="shared" si="18"/>
        <v>611.04</v>
      </c>
    </row>
    <row r="870" spans="1:12" ht="26.4" x14ac:dyDescent="0.3">
      <c r="A870" s="55">
        <v>39445</v>
      </c>
      <c r="B870" s="54" t="s">
        <v>68</v>
      </c>
      <c r="C870" s="54" t="s">
        <v>2324</v>
      </c>
      <c r="D870" s="56" t="s">
        <v>94</v>
      </c>
      <c r="E870" s="55">
        <v>2</v>
      </c>
      <c r="F870" s="57">
        <v>190.22</v>
      </c>
      <c r="G870">
        <f t="shared" si="19"/>
        <v>387.2</v>
      </c>
      <c r="L870" s="57">
        <f t="shared" si="18"/>
        <v>380.44</v>
      </c>
    </row>
    <row r="871" spans="1:12" ht="26.4" x14ac:dyDescent="0.3">
      <c r="A871" s="55">
        <v>39446</v>
      </c>
      <c r="B871" s="54" t="s">
        <v>68</v>
      </c>
      <c r="C871" s="54" t="s">
        <v>2325</v>
      </c>
      <c r="D871" s="56" t="s">
        <v>94</v>
      </c>
      <c r="E871" s="55">
        <v>2</v>
      </c>
      <c r="F871" s="57">
        <v>193.6</v>
      </c>
      <c r="G871">
        <f t="shared" si="19"/>
        <v>427.19600000000003</v>
      </c>
      <c r="L871" s="57">
        <f t="shared" si="18"/>
        <v>387.2</v>
      </c>
    </row>
    <row r="872" spans="1:12" ht="26.4" x14ac:dyDescent="0.3">
      <c r="A872" s="55">
        <v>2688</v>
      </c>
      <c r="B872" s="54" t="s">
        <v>68</v>
      </c>
      <c r="C872" s="54" t="s">
        <v>2326</v>
      </c>
      <c r="D872" s="56" t="s">
        <v>300</v>
      </c>
      <c r="E872" s="55">
        <v>146.30000000000001</v>
      </c>
      <c r="F872" s="57">
        <v>2.92</v>
      </c>
      <c r="G872">
        <f t="shared" si="19"/>
        <v>1052.8976</v>
      </c>
      <c r="L872" s="57">
        <f t="shared" si="18"/>
        <v>427.19600000000003</v>
      </c>
    </row>
    <row r="873" spans="1:12" ht="26.4" x14ac:dyDescent="0.3">
      <c r="A873" s="55">
        <v>2683</v>
      </c>
      <c r="B873" s="54" t="s">
        <v>68</v>
      </c>
      <c r="C873" s="54" t="s">
        <v>2327</v>
      </c>
      <c r="D873" s="56" t="s">
        <v>300</v>
      </c>
      <c r="E873" s="55">
        <v>17.559999999999999</v>
      </c>
      <c r="F873" s="57">
        <v>59.96</v>
      </c>
      <c r="G873">
        <f t="shared" si="19"/>
        <v>96.558000000000007</v>
      </c>
      <c r="L873" s="57">
        <f t="shared" si="18"/>
        <v>1052.8976</v>
      </c>
    </row>
    <row r="874" spans="1:12" ht="26.4" x14ac:dyDescent="0.3">
      <c r="A874" s="55">
        <v>39243</v>
      </c>
      <c r="B874" s="54" t="s">
        <v>68</v>
      </c>
      <c r="C874" s="54" t="s">
        <v>2328</v>
      </c>
      <c r="D874" s="56" t="s">
        <v>300</v>
      </c>
      <c r="E874" s="55">
        <v>29.26</v>
      </c>
      <c r="F874" s="57">
        <v>3.3</v>
      </c>
      <c r="G874">
        <f t="shared" si="19"/>
        <v>130.49960000000002</v>
      </c>
      <c r="L874" s="57">
        <f t="shared" ref="L874:L937" si="20">F874*E874</f>
        <v>96.558000000000007</v>
      </c>
    </row>
    <row r="875" spans="1:12" ht="26.4" x14ac:dyDescent="0.3">
      <c r="A875" s="55">
        <v>39244</v>
      </c>
      <c r="B875" s="54" t="s">
        <v>68</v>
      </c>
      <c r="C875" s="54" t="s">
        <v>2329</v>
      </c>
      <c r="D875" s="56" t="s">
        <v>300</v>
      </c>
      <c r="E875" s="55">
        <v>29.26</v>
      </c>
      <c r="F875" s="57">
        <v>4.46</v>
      </c>
      <c r="G875">
        <f t="shared" si="19"/>
        <v>23.115400000000001</v>
      </c>
      <c r="L875" s="57">
        <f t="shared" si="20"/>
        <v>130.49960000000002</v>
      </c>
    </row>
    <row r="876" spans="1:12" ht="26.4" x14ac:dyDescent="0.3">
      <c r="A876" s="55">
        <v>938</v>
      </c>
      <c r="B876" s="54" t="s">
        <v>68</v>
      </c>
      <c r="C876" s="54" t="s">
        <v>2330</v>
      </c>
      <c r="D876" s="56" t="s">
        <v>300</v>
      </c>
      <c r="E876" s="55">
        <v>14.63</v>
      </c>
      <c r="F876" s="57">
        <v>1.58</v>
      </c>
      <c r="G876">
        <f t="shared" ref="G876:G939" si="21">E877*F877</f>
        <v>80.951599999999999</v>
      </c>
      <c r="L876" s="57">
        <f t="shared" si="20"/>
        <v>23.115400000000001</v>
      </c>
    </row>
    <row r="877" spans="1:12" ht="26.4" x14ac:dyDescent="0.3">
      <c r="A877" s="55">
        <v>937</v>
      </c>
      <c r="B877" s="54" t="s">
        <v>68</v>
      </c>
      <c r="C877" s="54" t="s">
        <v>2331</v>
      </c>
      <c r="D877" s="56" t="s">
        <v>300</v>
      </c>
      <c r="E877" s="55">
        <v>8.7799999999999994</v>
      </c>
      <c r="F877" s="57">
        <v>9.2200000000000006</v>
      </c>
      <c r="G877">
        <f t="shared" si="21"/>
        <v>37.452800000000003</v>
      </c>
      <c r="L877" s="57">
        <f t="shared" si="20"/>
        <v>80.951599999999999</v>
      </c>
    </row>
    <row r="878" spans="1:12" ht="26.4" x14ac:dyDescent="0.3">
      <c r="A878" s="55">
        <v>939</v>
      </c>
      <c r="B878" s="54" t="s">
        <v>68</v>
      </c>
      <c r="C878" s="54" t="s">
        <v>2332</v>
      </c>
      <c r="D878" s="56" t="s">
        <v>300</v>
      </c>
      <c r="E878" s="55">
        <v>14.63</v>
      </c>
      <c r="F878" s="57">
        <v>2.56</v>
      </c>
      <c r="G878">
        <f t="shared" si="21"/>
        <v>59.105200000000004</v>
      </c>
      <c r="L878" s="57">
        <f t="shared" si="20"/>
        <v>37.452800000000003</v>
      </c>
    </row>
    <row r="879" spans="1:12" ht="26.4" x14ac:dyDescent="0.3">
      <c r="A879" s="55">
        <v>944</v>
      </c>
      <c r="B879" s="54" t="s">
        <v>68</v>
      </c>
      <c r="C879" s="54" t="s">
        <v>2333</v>
      </c>
      <c r="D879" s="56" t="s">
        <v>300</v>
      </c>
      <c r="E879" s="55">
        <v>14.63</v>
      </c>
      <c r="F879" s="57">
        <v>4.04</v>
      </c>
      <c r="G879">
        <f t="shared" si="21"/>
        <v>85.4392</v>
      </c>
      <c r="L879" s="57">
        <f t="shared" si="20"/>
        <v>59.105200000000004</v>
      </c>
    </row>
    <row r="880" spans="1:12" ht="26.4" x14ac:dyDescent="0.3">
      <c r="A880" s="55">
        <v>940</v>
      </c>
      <c r="B880" s="54" t="s">
        <v>68</v>
      </c>
      <c r="C880" s="54" t="s">
        <v>2334</v>
      </c>
      <c r="D880" s="56" t="s">
        <v>300</v>
      </c>
      <c r="E880" s="55">
        <v>14.63</v>
      </c>
      <c r="F880" s="57">
        <v>5.84</v>
      </c>
      <c r="G880">
        <f t="shared" si="21"/>
        <v>105.60000000000001</v>
      </c>
      <c r="L880" s="57">
        <f t="shared" si="20"/>
        <v>85.4392</v>
      </c>
    </row>
    <row r="881" spans="1:12" ht="26.4" x14ac:dyDescent="0.3">
      <c r="A881" s="55">
        <v>38114</v>
      </c>
      <c r="B881" s="54" t="s">
        <v>68</v>
      </c>
      <c r="C881" s="54" t="s">
        <v>2335</v>
      </c>
      <c r="D881" s="56" t="s">
        <v>94</v>
      </c>
      <c r="E881" s="55">
        <v>5</v>
      </c>
      <c r="F881" s="57">
        <v>21.12</v>
      </c>
      <c r="G881">
        <f t="shared" si="21"/>
        <v>112.75</v>
      </c>
      <c r="L881" s="57">
        <f t="shared" si="20"/>
        <v>105.60000000000001</v>
      </c>
    </row>
    <row r="882" spans="1:12" ht="26.4" x14ac:dyDescent="0.3">
      <c r="A882" s="55">
        <v>38115</v>
      </c>
      <c r="B882" s="54" t="s">
        <v>68</v>
      </c>
      <c r="C882" s="54" t="s">
        <v>2336</v>
      </c>
      <c r="D882" s="56" t="s">
        <v>94</v>
      </c>
      <c r="E882" s="55">
        <v>5</v>
      </c>
      <c r="F882" s="57">
        <v>22.55</v>
      </c>
      <c r="G882">
        <f t="shared" si="21"/>
        <v>167.5</v>
      </c>
      <c r="L882" s="57">
        <f t="shared" si="20"/>
        <v>112.75</v>
      </c>
    </row>
    <row r="883" spans="1:12" ht="39.6" x14ac:dyDescent="0.3">
      <c r="A883" s="55"/>
      <c r="B883" s="54" t="s">
        <v>68</v>
      </c>
      <c r="C883" s="54" t="s">
        <v>2337</v>
      </c>
      <c r="D883" s="56" t="s">
        <v>94</v>
      </c>
      <c r="E883" s="55">
        <v>5</v>
      </c>
      <c r="F883" s="57">
        <v>33.5</v>
      </c>
      <c r="G883">
        <f t="shared" si="21"/>
        <v>53.099999999999994</v>
      </c>
      <c r="L883" s="57">
        <f t="shared" si="20"/>
        <v>167.5</v>
      </c>
    </row>
    <row r="884" spans="1:12" x14ac:dyDescent="0.3">
      <c r="A884" s="55">
        <v>38113</v>
      </c>
      <c r="B884" s="54" t="s">
        <v>68</v>
      </c>
      <c r="C884" s="54" t="s">
        <v>2338</v>
      </c>
      <c r="D884" s="56" t="s">
        <v>94</v>
      </c>
      <c r="E884" s="55">
        <v>5</v>
      </c>
      <c r="F884" s="57">
        <v>10.62</v>
      </c>
      <c r="G884">
        <f t="shared" si="21"/>
        <v>56.95</v>
      </c>
      <c r="L884" s="57">
        <f t="shared" si="20"/>
        <v>53.099999999999994</v>
      </c>
    </row>
    <row r="885" spans="1:12" ht="39.6" x14ac:dyDescent="0.3">
      <c r="A885" s="55"/>
      <c r="B885" s="54" t="s">
        <v>68</v>
      </c>
      <c r="C885" s="54" t="s">
        <v>2339</v>
      </c>
      <c r="D885" s="56" t="s">
        <v>94</v>
      </c>
      <c r="E885" s="55">
        <v>5</v>
      </c>
      <c r="F885" s="57">
        <v>11.39</v>
      </c>
      <c r="G885">
        <f t="shared" si="21"/>
        <v>169.7</v>
      </c>
      <c r="L885" s="57">
        <f t="shared" si="20"/>
        <v>56.95</v>
      </c>
    </row>
    <row r="886" spans="1:12" ht="39.6" x14ac:dyDescent="0.3">
      <c r="A886" s="55"/>
      <c r="B886" s="54" t="s">
        <v>68</v>
      </c>
      <c r="C886" s="54" t="s">
        <v>2340</v>
      </c>
      <c r="D886" s="56" t="s">
        <v>94</v>
      </c>
      <c r="E886" s="55">
        <v>5</v>
      </c>
      <c r="F886" s="57">
        <v>33.94</v>
      </c>
      <c r="G886">
        <f t="shared" si="21"/>
        <v>92.8</v>
      </c>
      <c r="L886" s="57">
        <f t="shared" si="20"/>
        <v>169.7</v>
      </c>
    </row>
    <row r="887" spans="1:12" ht="39.6" x14ac:dyDescent="0.3">
      <c r="A887" s="55"/>
      <c r="B887" s="54" t="s">
        <v>68</v>
      </c>
      <c r="C887" s="54" t="s">
        <v>2341</v>
      </c>
      <c r="D887" s="56" t="s">
        <v>94</v>
      </c>
      <c r="E887" s="55">
        <v>5</v>
      </c>
      <c r="F887" s="57">
        <v>18.559999999999999</v>
      </c>
      <c r="G887">
        <f t="shared" si="21"/>
        <v>90.7</v>
      </c>
      <c r="L887" s="57">
        <f t="shared" si="20"/>
        <v>92.8</v>
      </c>
    </row>
    <row r="888" spans="1:12" ht="39.6" x14ac:dyDescent="0.3">
      <c r="A888" s="55"/>
      <c r="B888" s="54" t="s">
        <v>68</v>
      </c>
      <c r="C888" s="54" t="s">
        <v>2342</v>
      </c>
      <c r="D888" s="56" t="s">
        <v>94</v>
      </c>
      <c r="E888" s="55">
        <v>5</v>
      </c>
      <c r="F888" s="57">
        <v>18.14</v>
      </c>
      <c r="G888">
        <f t="shared" si="21"/>
        <v>122.25</v>
      </c>
      <c r="L888" s="57">
        <f t="shared" si="20"/>
        <v>90.7</v>
      </c>
    </row>
    <row r="889" spans="1:12" x14ac:dyDescent="0.3">
      <c r="A889" s="55">
        <v>38112</v>
      </c>
      <c r="B889" s="54" t="s">
        <v>68</v>
      </c>
      <c r="C889" s="54" t="s">
        <v>2343</v>
      </c>
      <c r="D889" s="56" t="s">
        <v>94</v>
      </c>
      <c r="E889" s="55">
        <v>15</v>
      </c>
      <c r="F889" s="57">
        <v>8.15</v>
      </c>
      <c r="G889">
        <f t="shared" si="21"/>
        <v>125.54999999999998</v>
      </c>
      <c r="L889" s="57">
        <f t="shared" si="20"/>
        <v>122.25</v>
      </c>
    </row>
    <row r="890" spans="1:12" ht="26.4" x14ac:dyDescent="0.3">
      <c r="A890" s="55"/>
      <c r="B890" s="54" t="s">
        <v>68</v>
      </c>
      <c r="C890" s="54" t="s">
        <v>2344</v>
      </c>
      <c r="D890" s="56" t="s">
        <v>94</v>
      </c>
      <c r="E890" s="55">
        <v>15</v>
      </c>
      <c r="F890" s="57">
        <v>8.3699999999999992</v>
      </c>
      <c r="G890">
        <f t="shared" si="21"/>
        <v>167.7</v>
      </c>
      <c r="L890" s="57">
        <f t="shared" si="20"/>
        <v>125.54999999999998</v>
      </c>
    </row>
    <row r="891" spans="1:12" ht="26.4" x14ac:dyDescent="0.3">
      <c r="A891" s="55"/>
      <c r="B891" s="54" t="s">
        <v>68</v>
      </c>
      <c r="C891" s="54" t="s">
        <v>2345</v>
      </c>
      <c r="D891" s="56" t="s">
        <v>94</v>
      </c>
      <c r="E891" s="55">
        <v>15</v>
      </c>
      <c r="F891" s="57">
        <v>11.18</v>
      </c>
      <c r="G891">
        <f t="shared" si="21"/>
        <v>143.94999999999999</v>
      </c>
      <c r="L891" s="57">
        <f t="shared" si="20"/>
        <v>167.7</v>
      </c>
    </row>
    <row r="892" spans="1:12" ht="39.6" x14ac:dyDescent="0.3">
      <c r="A892" s="55"/>
      <c r="B892" s="54" t="s">
        <v>68</v>
      </c>
      <c r="C892" s="54" t="s">
        <v>2346</v>
      </c>
      <c r="D892" s="56" t="s">
        <v>94</v>
      </c>
      <c r="E892" s="55">
        <v>5</v>
      </c>
      <c r="F892" s="57">
        <v>28.79</v>
      </c>
      <c r="G892">
        <f t="shared" si="21"/>
        <v>99.2</v>
      </c>
      <c r="L892" s="57">
        <f t="shared" si="20"/>
        <v>143.94999999999999</v>
      </c>
    </row>
    <row r="893" spans="1:12" ht="39.6" x14ac:dyDescent="0.3">
      <c r="A893" s="55"/>
      <c r="B893" s="54" t="s">
        <v>68</v>
      </c>
      <c r="C893" s="54" t="s">
        <v>2347</v>
      </c>
      <c r="D893" s="56" t="s">
        <v>94</v>
      </c>
      <c r="E893" s="55">
        <v>5</v>
      </c>
      <c r="F893" s="57">
        <v>19.84</v>
      </c>
      <c r="G893">
        <f t="shared" si="21"/>
        <v>452.55</v>
      </c>
      <c r="L893" s="57">
        <f t="shared" si="20"/>
        <v>99.2</v>
      </c>
    </row>
    <row r="894" spans="1:12" ht="39.6" x14ac:dyDescent="0.3">
      <c r="A894" s="55"/>
      <c r="B894" s="54" t="s">
        <v>68</v>
      </c>
      <c r="C894" s="54" t="s">
        <v>2348</v>
      </c>
      <c r="D894" s="56" t="s">
        <v>94</v>
      </c>
      <c r="E894" s="55">
        <v>15</v>
      </c>
      <c r="F894" s="57">
        <v>30.17</v>
      </c>
      <c r="G894">
        <f t="shared" si="21"/>
        <v>124.39999999999999</v>
      </c>
      <c r="L894" s="57">
        <f t="shared" si="20"/>
        <v>452.55</v>
      </c>
    </row>
    <row r="895" spans="1:12" ht="52.8" x14ac:dyDescent="0.3">
      <c r="A895" s="55"/>
      <c r="B895" s="54" t="s">
        <v>68</v>
      </c>
      <c r="C895" s="54" t="s">
        <v>2349</v>
      </c>
      <c r="D895" s="56" t="s">
        <v>94</v>
      </c>
      <c r="E895" s="55">
        <v>5</v>
      </c>
      <c r="F895" s="57">
        <v>24.88</v>
      </c>
      <c r="G895">
        <f t="shared" si="21"/>
        <v>129.44999999999999</v>
      </c>
      <c r="L895" s="57">
        <f t="shared" si="20"/>
        <v>124.39999999999999</v>
      </c>
    </row>
    <row r="896" spans="1:12" ht="39.6" x14ac:dyDescent="0.3">
      <c r="A896" s="55"/>
      <c r="B896" s="54" t="s">
        <v>68</v>
      </c>
      <c r="C896" s="54" t="s">
        <v>2350</v>
      </c>
      <c r="D896" s="56" t="s">
        <v>94</v>
      </c>
      <c r="E896" s="55">
        <v>5</v>
      </c>
      <c r="F896" s="57">
        <v>25.89</v>
      </c>
      <c r="G896">
        <f t="shared" si="21"/>
        <v>85.9</v>
      </c>
      <c r="L896" s="57">
        <f t="shared" si="20"/>
        <v>129.44999999999999</v>
      </c>
    </row>
    <row r="897" spans="1:12" ht="39.6" x14ac:dyDescent="0.3">
      <c r="A897" s="55"/>
      <c r="B897" s="54" t="s">
        <v>68</v>
      </c>
      <c r="C897" s="54" t="s">
        <v>2351</v>
      </c>
      <c r="D897" s="56" t="s">
        <v>94</v>
      </c>
      <c r="E897" s="55">
        <v>5</v>
      </c>
      <c r="F897" s="57">
        <v>17.18</v>
      </c>
      <c r="G897">
        <f t="shared" si="21"/>
        <v>235</v>
      </c>
      <c r="L897" s="57">
        <f t="shared" si="20"/>
        <v>85.9</v>
      </c>
    </row>
    <row r="898" spans="1:12" x14ac:dyDescent="0.3">
      <c r="A898" s="55">
        <v>1307</v>
      </c>
      <c r="B898" s="54" t="s">
        <v>542</v>
      </c>
      <c r="C898" s="54" t="s">
        <v>2352</v>
      </c>
      <c r="D898" s="56" t="s">
        <v>18</v>
      </c>
      <c r="E898" s="55">
        <v>10</v>
      </c>
      <c r="F898" s="57">
        <v>23.5</v>
      </c>
      <c r="G898">
        <f t="shared" si="21"/>
        <v>413.5</v>
      </c>
      <c r="L898" s="57">
        <f t="shared" si="20"/>
        <v>235</v>
      </c>
    </row>
    <row r="899" spans="1:12" x14ac:dyDescent="0.3">
      <c r="A899" s="55">
        <v>1308</v>
      </c>
      <c r="B899" s="54" t="s">
        <v>542</v>
      </c>
      <c r="C899" s="54" t="s">
        <v>2353</v>
      </c>
      <c r="D899" s="56" t="s">
        <v>18</v>
      </c>
      <c r="E899" s="55">
        <v>10</v>
      </c>
      <c r="F899" s="57">
        <v>41.35</v>
      </c>
      <c r="G899">
        <f t="shared" si="21"/>
        <v>615</v>
      </c>
      <c r="L899" s="57">
        <f t="shared" si="20"/>
        <v>413.5</v>
      </c>
    </row>
    <row r="900" spans="1:12" x14ac:dyDescent="0.3">
      <c r="A900" s="55">
        <v>1309</v>
      </c>
      <c r="B900" s="54" t="s">
        <v>542</v>
      </c>
      <c r="C900" s="54" t="s">
        <v>2354</v>
      </c>
      <c r="D900" s="56" t="s">
        <v>18</v>
      </c>
      <c r="E900" s="55">
        <v>10</v>
      </c>
      <c r="F900" s="57">
        <v>61.5</v>
      </c>
      <c r="G900">
        <f t="shared" si="21"/>
        <v>176.70000000000002</v>
      </c>
      <c r="L900" s="57">
        <f t="shared" si="20"/>
        <v>615</v>
      </c>
    </row>
    <row r="901" spans="1:12" ht="26.4" x14ac:dyDescent="0.3">
      <c r="A901" s="55">
        <v>39381</v>
      </c>
      <c r="B901" s="54" t="s">
        <v>68</v>
      </c>
      <c r="C901" s="54" t="s">
        <v>2355</v>
      </c>
      <c r="D901" s="56" t="s">
        <v>94</v>
      </c>
      <c r="E901" s="55">
        <v>10</v>
      </c>
      <c r="F901" s="57">
        <v>17.670000000000002</v>
      </c>
      <c r="G901">
        <f t="shared" si="21"/>
        <v>2544.5</v>
      </c>
      <c r="L901" s="57">
        <f t="shared" si="20"/>
        <v>176.70000000000002</v>
      </c>
    </row>
    <row r="902" spans="1:12" ht="26.4" x14ac:dyDescent="0.3">
      <c r="A902" s="55">
        <v>39377</v>
      </c>
      <c r="B902" s="54" t="s">
        <v>68</v>
      </c>
      <c r="C902" s="54" t="s">
        <v>2356</v>
      </c>
      <c r="D902" s="56" t="s">
        <v>94</v>
      </c>
      <c r="E902" s="55">
        <v>10</v>
      </c>
      <c r="F902" s="57">
        <v>254.45</v>
      </c>
      <c r="G902">
        <f t="shared" si="21"/>
        <v>115.60000000000001</v>
      </c>
      <c r="L902" s="57">
        <f t="shared" si="20"/>
        <v>2544.5</v>
      </c>
    </row>
    <row r="903" spans="1:12" ht="26.4" x14ac:dyDescent="0.3">
      <c r="A903" s="55">
        <v>3753</v>
      </c>
      <c r="B903" s="54" t="s">
        <v>68</v>
      </c>
      <c r="C903" s="54" t="s">
        <v>2357</v>
      </c>
      <c r="D903" s="56" t="s">
        <v>94</v>
      </c>
      <c r="E903" s="55">
        <v>10</v>
      </c>
      <c r="F903" s="57">
        <v>11.56</v>
      </c>
      <c r="G903">
        <f t="shared" si="21"/>
        <v>113</v>
      </c>
      <c r="L903" s="57">
        <f t="shared" si="20"/>
        <v>115.60000000000001</v>
      </c>
    </row>
    <row r="904" spans="1:12" ht="26.4" x14ac:dyDescent="0.3">
      <c r="A904" s="55">
        <v>38778</v>
      </c>
      <c r="B904" s="54" t="s">
        <v>68</v>
      </c>
      <c r="C904" s="54" t="s">
        <v>2358</v>
      </c>
      <c r="D904" s="56" t="s">
        <v>94</v>
      </c>
      <c r="E904" s="55">
        <v>10</v>
      </c>
      <c r="F904" s="57">
        <v>11.3</v>
      </c>
      <c r="G904">
        <f t="shared" si="21"/>
        <v>1857.7999999999997</v>
      </c>
      <c r="L904" s="57">
        <f t="shared" si="20"/>
        <v>113</v>
      </c>
    </row>
    <row r="905" spans="1:12" x14ac:dyDescent="0.3">
      <c r="A905" s="55">
        <v>12924</v>
      </c>
      <c r="B905" s="54" t="s">
        <v>542</v>
      </c>
      <c r="C905" s="54" t="s">
        <v>2359</v>
      </c>
      <c r="D905" s="56" t="s">
        <v>18</v>
      </c>
      <c r="E905" s="55">
        <v>28</v>
      </c>
      <c r="F905" s="57">
        <v>66.349999999999994</v>
      </c>
      <c r="G905">
        <f t="shared" si="21"/>
        <v>643.71999999999991</v>
      </c>
      <c r="L905" s="57">
        <f t="shared" si="20"/>
        <v>1857.7999999999997</v>
      </c>
    </row>
    <row r="906" spans="1:12" ht="26.4" x14ac:dyDescent="0.3">
      <c r="A906" s="55">
        <v>13286</v>
      </c>
      <c r="B906" s="54" t="s">
        <v>542</v>
      </c>
      <c r="C906" s="54" t="s">
        <v>2360</v>
      </c>
      <c r="D906" s="56" t="s">
        <v>18</v>
      </c>
      <c r="E906" s="55">
        <v>28</v>
      </c>
      <c r="F906" s="57">
        <v>22.99</v>
      </c>
      <c r="G906">
        <f t="shared" si="21"/>
        <v>870.80000000000007</v>
      </c>
      <c r="L906" s="57">
        <f t="shared" si="20"/>
        <v>643.71999999999991</v>
      </c>
    </row>
    <row r="907" spans="1:12" ht="26.4" x14ac:dyDescent="0.3">
      <c r="A907" s="55">
        <v>13285</v>
      </c>
      <c r="B907" s="54" t="s">
        <v>542</v>
      </c>
      <c r="C907" s="54" t="s">
        <v>2361</v>
      </c>
      <c r="D907" s="56" t="s">
        <v>18</v>
      </c>
      <c r="E907" s="55">
        <v>28</v>
      </c>
      <c r="F907" s="57">
        <v>31.1</v>
      </c>
      <c r="G907">
        <f t="shared" si="21"/>
        <v>100.6</v>
      </c>
      <c r="L907" s="57">
        <f t="shared" si="20"/>
        <v>870.80000000000007</v>
      </c>
    </row>
    <row r="908" spans="1:12" ht="26.4" x14ac:dyDescent="0.3">
      <c r="A908" s="55">
        <v>3798</v>
      </c>
      <c r="B908" s="54" t="s">
        <v>68</v>
      </c>
      <c r="C908" s="54" t="s">
        <v>2362</v>
      </c>
      <c r="D908" s="56" t="s">
        <v>94</v>
      </c>
      <c r="E908" s="55">
        <v>2</v>
      </c>
      <c r="F908" s="57">
        <v>50.3</v>
      </c>
      <c r="G908">
        <f t="shared" si="21"/>
        <v>78.56</v>
      </c>
      <c r="L908" s="57">
        <f t="shared" si="20"/>
        <v>100.6</v>
      </c>
    </row>
    <row r="909" spans="1:12" ht="39.6" x14ac:dyDescent="0.3">
      <c r="A909" s="55">
        <v>38769</v>
      </c>
      <c r="B909" s="54" t="s">
        <v>68</v>
      </c>
      <c r="C909" s="54" t="s">
        <v>2363</v>
      </c>
      <c r="D909" s="56" t="s">
        <v>94</v>
      </c>
      <c r="E909" s="55">
        <v>2</v>
      </c>
      <c r="F909" s="57">
        <v>39.28</v>
      </c>
      <c r="G909">
        <f t="shared" si="21"/>
        <v>317.94</v>
      </c>
      <c r="L909" s="57">
        <f t="shared" si="20"/>
        <v>78.56</v>
      </c>
    </row>
    <row r="910" spans="1:12" ht="52.8" x14ac:dyDescent="0.3">
      <c r="A910" s="55">
        <v>39510</v>
      </c>
      <c r="B910" s="54" t="s">
        <v>68</v>
      </c>
      <c r="C910" s="54" t="s">
        <v>2364</v>
      </c>
      <c r="D910" s="56" t="s">
        <v>94</v>
      </c>
      <c r="E910" s="55">
        <v>2</v>
      </c>
      <c r="F910" s="57">
        <v>158.97</v>
      </c>
      <c r="G910">
        <f t="shared" si="21"/>
        <v>337.44</v>
      </c>
      <c r="L910" s="57">
        <f t="shared" si="20"/>
        <v>317.94</v>
      </c>
    </row>
    <row r="911" spans="1:12" ht="39.6" x14ac:dyDescent="0.3">
      <c r="A911" s="55">
        <v>38776</v>
      </c>
      <c r="B911" s="54" t="s">
        <v>68</v>
      </c>
      <c r="C911" s="54" t="s">
        <v>2365</v>
      </c>
      <c r="D911" s="56" t="s">
        <v>94</v>
      </c>
      <c r="E911" s="55">
        <v>2</v>
      </c>
      <c r="F911" s="57">
        <v>168.72</v>
      </c>
      <c r="G911">
        <f t="shared" si="21"/>
        <v>90.300000000000011</v>
      </c>
      <c r="L911" s="57">
        <f t="shared" si="20"/>
        <v>337.44</v>
      </c>
    </row>
    <row r="912" spans="1:12" ht="39.6" x14ac:dyDescent="0.3">
      <c r="A912" s="55">
        <v>38889</v>
      </c>
      <c r="B912" s="54" t="s">
        <v>68</v>
      </c>
      <c r="C912" s="54" t="s">
        <v>2366</v>
      </c>
      <c r="D912" s="56" t="s">
        <v>94</v>
      </c>
      <c r="E912" s="55">
        <v>3</v>
      </c>
      <c r="F912" s="57">
        <v>30.1</v>
      </c>
      <c r="G912">
        <f t="shared" si="21"/>
        <v>120.84</v>
      </c>
      <c r="L912" s="57">
        <f t="shared" si="20"/>
        <v>90.300000000000011</v>
      </c>
    </row>
    <row r="913" spans="1:12" ht="39.6" x14ac:dyDescent="0.3">
      <c r="A913" s="55">
        <v>38784</v>
      </c>
      <c r="B913" s="54" t="s">
        <v>68</v>
      </c>
      <c r="C913" s="54" t="s">
        <v>2367</v>
      </c>
      <c r="D913" s="56" t="s">
        <v>94</v>
      </c>
      <c r="E913" s="55">
        <v>3</v>
      </c>
      <c r="F913" s="57">
        <v>40.28</v>
      </c>
      <c r="G913">
        <f t="shared" si="21"/>
        <v>125.91</v>
      </c>
      <c r="L913" s="57">
        <f t="shared" si="20"/>
        <v>120.84</v>
      </c>
    </row>
    <row r="914" spans="1:12" ht="39.6" x14ac:dyDescent="0.3">
      <c r="A914" s="55">
        <v>3788</v>
      </c>
      <c r="B914" s="54" t="s">
        <v>68</v>
      </c>
      <c r="C914" s="54" t="s">
        <v>2368</v>
      </c>
      <c r="D914" s="56" t="s">
        <v>94</v>
      </c>
      <c r="E914" s="55">
        <v>3</v>
      </c>
      <c r="F914" s="57">
        <v>41.97</v>
      </c>
      <c r="G914">
        <f t="shared" si="21"/>
        <v>32.369999999999997</v>
      </c>
      <c r="L914" s="57">
        <f t="shared" si="20"/>
        <v>125.91</v>
      </c>
    </row>
    <row r="915" spans="1:12" ht="39.6" x14ac:dyDescent="0.3">
      <c r="A915" s="55">
        <v>12230</v>
      </c>
      <c r="B915" s="54" t="s">
        <v>68</v>
      </c>
      <c r="C915" s="54" t="s">
        <v>2369</v>
      </c>
      <c r="D915" s="56" t="s">
        <v>94</v>
      </c>
      <c r="E915" s="55">
        <v>3</v>
      </c>
      <c r="F915" s="57">
        <v>10.79</v>
      </c>
      <c r="G915">
        <f t="shared" si="21"/>
        <v>928.95</v>
      </c>
      <c r="L915" s="57">
        <f t="shared" si="20"/>
        <v>32.369999999999997</v>
      </c>
    </row>
    <row r="916" spans="1:12" ht="39.6" x14ac:dyDescent="0.3">
      <c r="A916" s="55">
        <v>3780</v>
      </c>
      <c r="B916" s="54" t="s">
        <v>68</v>
      </c>
      <c r="C916" s="54" t="s">
        <v>2370</v>
      </c>
      <c r="D916" s="56" t="s">
        <v>94</v>
      </c>
      <c r="E916" s="55">
        <v>15</v>
      </c>
      <c r="F916" s="57">
        <v>61.93</v>
      </c>
      <c r="G916">
        <f t="shared" si="21"/>
        <v>53.849999999999994</v>
      </c>
      <c r="L916" s="57">
        <f t="shared" si="20"/>
        <v>928.95</v>
      </c>
    </row>
    <row r="917" spans="1:12" ht="39.6" x14ac:dyDescent="0.3">
      <c r="A917" s="55">
        <v>12231</v>
      </c>
      <c r="B917" s="54" t="s">
        <v>68</v>
      </c>
      <c r="C917" s="54" t="s">
        <v>2371</v>
      </c>
      <c r="D917" s="56" t="s">
        <v>94</v>
      </c>
      <c r="E917" s="55">
        <v>3</v>
      </c>
      <c r="F917" s="57">
        <v>17.95</v>
      </c>
      <c r="G917">
        <f t="shared" si="21"/>
        <v>872.55000000000007</v>
      </c>
      <c r="L917" s="57">
        <f t="shared" si="20"/>
        <v>53.849999999999994</v>
      </c>
    </row>
    <row r="918" spans="1:12" ht="39.6" x14ac:dyDescent="0.3">
      <c r="A918" s="55">
        <v>3811</v>
      </c>
      <c r="B918" s="54" t="s">
        <v>68</v>
      </c>
      <c r="C918" s="54" t="s">
        <v>2372</v>
      </c>
      <c r="D918" s="56" t="s">
        <v>94</v>
      </c>
      <c r="E918" s="55">
        <v>15</v>
      </c>
      <c r="F918" s="57">
        <v>58.17</v>
      </c>
      <c r="G918">
        <f t="shared" si="21"/>
        <v>56.429999999999993</v>
      </c>
      <c r="L918" s="57">
        <f t="shared" si="20"/>
        <v>872.55000000000007</v>
      </c>
    </row>
    <row r="919" spans="1:12" ht="39.6" x14ac:dyDescent="0.3">
      <c r="A919" s="55">
        <v>12232</v>
      </c>
      <c r="B919" s="54" t="s">
        <v>68</v>
      </c>
      <c r="C919" s="54" t="s">
        <v>2373</v>
      </c>
      <c r="D919" s="56" t="s">
        <v>94</v>
      </c>
      <c r="E919" s="55">
        <v>3</v>
      </c>
      <c r="F919" s="57">
        <v>18.809999999999999</v>
      </c>
      <c r="G919">
        <f t="shared" si="21"/>
        <v>1234.05</v>
      </c>
      <c r="L919" s="57">
        <f t="shared" si="20"/>
        <v>56.429999999999993</v>
      </c>
    </row>
    <row r="920" spans="1:12" ht="39.6" x14ac:dyDescent="0.3">
      <c r="A920" s="55">
        <v>3799</v>
      </c>
      <c r="B920" s="54" t="s">
        <v>68</v>
      </c>
      <c r="C920" s="54" t="s">
        <v>2374</v>
      </c>
      <c r="D920" s="56" t="s">
        <v>94</v>
      </c>
      <c r="E920" s="55">
        <v>15</v>
      </c>
      <c r="F920" s="57">
        <v>82.27</v>
      </c>
      <c r="G920">
        <f t="shared" si="21"/>
        <v>73.86</v>
      </c>
      <c r="L920" s="57">
        <f t="shared" si="20"/>
        <v>1234.05</v>
      </c>
    </row>
    <row r="921" spans="1:12" ht="39.6" x14ac:dyDescent="0.3">
      <c r="A921" s="55">
        <v>12239</v>
      </c>
      <c r="B921" s="54" t="s">
        <v>68</v>
      </c>
      <c r="C921" s="54" t="s">
        <v>2375</v>
      </c>
      <c r="D921" s="56" t="s">
        <v>94</v>
      </c>
      <c r="E921" s="55">
        <v>3</v>
      </c>
      <c r="F921" s="57">
        <v>24.62</v>
      </c>
      <c r="G921">
        <f t="shared" si="21"/>
        <v>47.849999999999994</v>
      </c>
      <c r="L921" s="57">
        <f t="shared" si="20"/>
        <v>73.86</v>
      </c>
    </row>
    <row r="922" spans="1:12" ht="26.4" x14ac:dyDescent="0.3">
      <c r="A922" s="55">
        <v>39389</v>
      </c>
      <c r="B922" s="54" t="s">
        <v>68</v>
      </c>
      <c r="C922" s="54" t="s">
        <v>2376</v>
      </c>
      <c r="D922" s="56" t="s">
        <v>94</v>
      </c>
      <c r="E922" s="55">
        <v>3</v>
      </c>
      <c r="F922" s="57">
        <v>15.95</v>
      </c>
      <c r="G922">
        <f t="shared" si="21"/>
        <v>223.44</v>
      </c>
      <c r="L922" s="57">
        <f t="shared" si="20"/>
        <v>47.849999999999994</v>
      </c>
    </row>
    <row r="923" spans="1:12" ht="39.6" x14ac:dyDescent="0.3">
      <c r="A923" s="55">
        <v>3803</v>
      </c>
      <c r="B923" s="54" t="s">
        <v>68</v>
      </c>
      <c r="C923" s="54" t="s">
        <v>2377</v>
      </c>
      <c r="D923" s="56" t="s">
        <v>94</v>
      </c>
      <c r="E923" s="55">
        <v>6</v>
      </c>
      <c r="F923" s="57">
        <v>37.24</v>
      </c>
      <c r="G923">
        <f t="shared" si="21"/>
        <v>258.78000000000003</v>
      </c>
      <c r="L923" s="57">
        <f t="shared" si="20"/>
        <v>223.44</v>
      </c>
    </row>
    <row r="924" spans="1:12" ht="39.6" x14ac:dyDescent="0.3">
      <c r="A924" s="55">
        <v>38770</v>
      </c>
      <c r="B924" s="54" t="s">
        <v>68</v>
      </c>
      <c r="C924" s="54" t="s">
        <v>2378</v>
      </c>
      <c r="D924" s="56" t="s">
        <v>94</v>
      </c>
      <c r="E924" s="55">
        <v>6</v>
      </c>
      <c r="F924" s="57">
        <v>43.13</v>
      </c>
      <c r="G924">
        <f t="shared" si="21"/>
        <v>129.36000000000001</v>
      </c>
      <c r="L924" s="57">
        <f t="shared" si="20"/>
        <v>258.78000000000003</v>
      </c>
    </row>
    <row r="925" spans="1:12" ht="39.6" x14ac:dyDescent="0.3">
      <c r="A925" s="55">
        <v>1226</v>
      </c>
      <c r="B925" s="54" t="s">
        <v>68</v>
      </c>
      <c r="C925" s="54" t="s">
        <v>2379</v>
      </c>
      <c r="D925" s="56" t="s">
        <v>94</v>
      </c>
      <c r="E925" s="55">
        <v>2</v>
      </c>
      <c r="F925" s="57">
        <v>64.680000000000007</v>
      </c>
      <c r="G925">
        <f t="shared" si="21"/>
        <v>137.57999999999998</v>
      </c>
      <c r="L925" s="57">
        <f t="shared" si="20"/>
        <v>129.36000000000001</v>
      </c>
    </row>
    <row r="926" spans="1:12" ht="39.6" x14ac:dyDescent="0.3">
      <c r="A926" s="55">
        <v>39378</v>
      </c>
      <c r="B926" s="54" t="s">
        <v>68</v>
      </c>
      <c r="C926" s="54" t="s">
        <v>2380</v>
      </c>
      <c r="D926" s="56" t="s">
        <v>94</v>
      </c>
      <c r="E926" s="55">
        <v>3</v>
      </c>
      <c r="F926" s="57">
        <v>45.86</v>
      </c>
      <c r="G926">
        <f t="shared" si="21"/>
        <v>145.85999999999999</v>
      </c>
      <c r="L926" s="57">
        <f t="shared" si="20"/>
        <v>137.57999999999998</v>
      </c>
    </row>
    <row r="927" spans="1:12" ht="39.6" x14ac:dyDescent="0.3">
      <c r="A927" s="55">
        <v>38775</v>
      </c>
      <c r="B927" s="54" t="s">
        <v>68</v>
      </c>
      <c r="C927" s="54" t="s">
        <v>2381</v>
      </c>
      <c r="D927" s="56" t="s">
        <v>94</v>
      </c>
      <c r="E927" s="55">
        <v>3</v>
      </c>
      <c r="F927" s="57">
        <v>48.62</v>
      </c>
      <c r="G927">
        <f t="shared" si="21"/>
        <v>155.43</v>
      </c>
      <c r="L927" s="57">
        <f t="shared" si="20"/>
        <v>145.85999999999999</v>
      </c>
    </row>
    <row r="928" spans="1:12" ht="26.4" x14ac:dyDescent="0.3">
      <c r="A928" s="55">
        <v>1088</v>
      </c>
      <c r="B928" s="54" t="s">
        <v>68</v>
      </c>
      <c r="C928" s="54" t="s">
        <v>2382</v>
      </c>
      <c r="D928" s="56" t="s">
        <v>94</v>
      </c>
      <c r="E928" s="55">
        <v>9</v>
      </c>
      <c r="F928" s="57">
        <v>17.27</v>
      </c>
      <c r="G928">
        <f t="shared" si="21"/>
        <v>194.13</v>
      </c>
      <c r="L928" s="57">
        <f t="shared" si="20"/>
        <v>155.43</v>
      </c>
    </row>
    <row r="929" spans="1:12" ht="26.4" x14ac:dyDescent="0.3">
      <c r="A929" s="55">
        <v>1087</v>
      </c>
      <c r="B929" s="54" t="s">
        <v>68</v>
      </c>
      <c r="C929" s="54" t="s">
        <v>2383</v>
      </c>
      <c r="D929" s="56" t="s">
        <v>94</v>
      </c>
      <c r="E929" s="55">
        <v>9</v>
      </c>
      <c r="F929" s="57">
        <v>21.57</v>
      </c>
      <c r="G929">
        <f t="shared" si="21"/>
        <v>1890.24</v>
      </c>
      <c r="L929" s="57">
        <f t="shared" si="20"/>
        <v>194.13</v>
      </c>
    </row>
    <row r="930" spans="1:12" ht="26.4" x14ac:dyDescent="0.3">
      <c r="A930" s="55">
        <v>38777</v>
      </c>
      <c r="B930" s="54" t="s">
        <v>68</v>
      </c>
      <c r="C930" s="54" t="s">
        <v>2384</v>
      </c>
      <c r="D930" s="56" t="s">
        <v>94</v>
      </c>
      <c r="E930" s="55">
        <v>44</v>
      </c>
      <c r="F930" s="57">
        <v>42.96</v>
      </c>
      <c r="G930">
        <f t="shared" si="21"/>
        <v>547.1</v>
      </c>
      <c r="L930" s="57">
        <f t="shared" si="20"/>
        <v>1890.24</v>
      </c>
    </row>
    <row r="931" spans="1:12" ht="26.4" x14ac:dyDescent="0.3">
      <c r="A931" s="55">
        <v>39374</v>
      </c>
      <c r="B931" s="54" t="s">
        <v>68</v>
      </c>
      <c r="C931" s="54" t="s">
        <v>2385</v>
      </c>
      <c r="D931" s="56" t="s">
        <v>94</v>
      </c>
      <c r="E931" s="55">
        <v>2</v>
      </c>
      <c r="F931" s="57">
        <v>273.55</v>
      </c>
      <c r="G931">
        <f t="shared" si="21"/>
        <v>235.66</v>
      </c>
      <c r="L931" s="57">
        <f t="shared" si="20"/>
        <v>547.1</v>
      </c>
    </row>
    <row r="932" spans="1:12" ht="26.4" x14ac:dyDescent="0.3">
      <c r="A932" s="55"/>
      <c r="B932" s="54" t="s">
        <v>68</v>
      </c>
      <c r="C932" s="54" t="s">
        <v>2386</v>
      </c>
      <c r="D932" s="56" t="s">
        <v>94</v>
      </c>
      <c r="E932" s="55">
        <v>2</v>
      </c>
      <c r="F932" s="57">
        <v>117.83</v>
      </c>
      <c r="G932">
        <f t="shared" si="21"/>
        <v>281.04000000000002</v>
      </c>
      <c r="L932" s="57">
        <f t="shared" si="20"/>
        <v>235.66</v>
      </c>
    </row>
    <row r="933" spans="1:12" ht="26.4" x14ac:dyDescent="0.3">
      <c r="A933" s="55"/>
      <c r="B933" s="54" t="s">
        <v>68</v>
      </c>
      <c r="C933" s="54" t="s">
        <v>2387</v>
      </c>
      <c r="D933" s="56" t="s">
        <v>94</v>
      </c>
      <c r="E933" s="55">
        <v>2</v>
      </c>
      <c r="F933" s="57">
        <v>140.52000000000001</v>
      </c>
      <c r="G933">
        <f t="shared" si="21"/>
        <v>323.76</v>
      </c>
      <c r="L933" s="57">
        <f t="shared" si="20"/>
        <v>281.04000000000002</v>
      </c>
    </row>
    <row r="934" spans="1:12" ht="26.4" x14ac:dyDescent="0.3">
      <c r="A934" s="55"/>
      <c r="B934" s="54" t="s">
        <v>68</v>
      </c>
      <c r="C934" s="54" t="s">
        <v>2388</v>
      </c>
      <c r="D934" s="56" t="s">
        <v>94</v>
      </c>
      <c r="E934" s="55">
        <v>2</v>
      </c>
      <c r="F934" s="57">
        <v>161.88</v>
      </c>
      <c r="G934">
        <f t="shared" si="21"/>
        <v>294.66000000000003</v>
      </c>
      <c r="L934" s="57">
        <f t="shared" si="20"/>
        <v>323.76</v>
      </c>
    </row>
    <row r="935" spans="1:12" x14ac:dyDescent="0.3">
      <c r="A935" s="55">
        <v>1082</v>
      </c>
      <c r="B935" s="54" t="s">
        <v>68</v>
      </c>
      <c r="C935" s="54" t="s">
        <v>2389</v>
      </c>
      <c r="D935" s="56" t="s">
        <v>94</v>
      </c>
      <c r="E935" s="55">
        <v>2</v>
      </c>
      <c r="F935" s="57">
        <v>147.33000000000001</v>
      </c>
      <c r="G935">
        <f t="shared" si="21"/>
        <v>660.8</v>
      </c>
      <c r="L935" s="57">
        <f t="shared" si="20"/>
        <v>294.66000000000003</v>
      </c>
    </row>
    <row r="936" spans="1:12" ht="26.4" x14ac:dyDescent="0.3">
      <c r="A936" s="55"/>
      <c r="B936" s="54" t="s">
        <v>68</v>
      </c>
      <c r="C936" s="54" t="s">
        <v>2390</v>
      </c>
      <c r="D936" s="56" t="s">
        <v>94</v>
      </c>
      <c r="E936" s="55">
        <v>35</v>
      </c>
      <c r="F936" s="57">
        <v>18.88</v>
      </c>
      <c r="G936">
        <f t="shared" si="21"/>
        <v>143</v>
      </c>
      <c r="L936" s="57">
        <f t="shared" si="20"/>
        <v>660.8</v>
      </c>
    </row>
    <row r="937" spans="1:12" x14ac:dyDescent="0.3">
      <c r="A937" s="55"/>
      <c r="B937" s="54" t="s">
        <v>542</v>
      </c>
      <c r="C937" s="54" t="s">
        <v>2391</v>
      </c>
      <c r="D937" s="56" t="s">
        <v>18</v>
      </c>
      <c r="E937" s="55">
        <v>13</v>
      </c>
      <c r="F937" s="57">
        <v>11</v>
      </c>
      <c r="G937">
        <f t="shared" si="21"/>
        <v>1484</v>
      </c>
      <c r="L937" s="57">
        <f t="shared" si="20"/>
        <v>143</v>
      </c>
    </row>
    <row r="938" spans="1:12" ht="26.4" x14ac:dyDescent="0.3">
      <c r="A938" s="55"/>
      <c r="B938" s="54" t="s">
        <v>68</v>
      </c>
      <c r="C938" s="54" t="s">
        <v>2392</v>
      </c>
      <c r="D938" s="56" t="s">
        <v>94</v>
      </c>
      <c r="E938" s="55">
        <v>35</v>
      </c>
      <c r="F938" s="57">
        <v>42.4</v>
      </c>
      <c r="G938">
        <f t="shared" si="21"/>
        <v>1336.6499999999999</v>
      </c>
      <c r="L938" s="57">
        <f t="shared" ref="L938:L1001" si="22">F938*E938</f>
        <v>1484</v>
      </c>
    </row>
    <row r="939" spans="1:12" x14ac:dyDescent="0.3">
      <c r="A939" s="55">
        <v>38104</v>
      </c>
      <c r="B939" s="54" t="s">
        <v>68</v>
      </c>
      <c r="C939" s="54" t="s">
        <v>2393</v>
      </c>
      <c r="D939" s="56" t="s">
        <v>94</v>
      </c>
      <c r="E939" s="55">
        <v>35</v>
      </c>
      <c r="F939" s="57">
        <v>38.19</v>
      </c>
      <c r="G939">
        <f t="shared" si="21"/>
        <v>287.2</v>
      </c>
      <c r="L939" s="57">
        <f t="shared" si="22"/>
        <v>1336.6499999999999</v>
      </c>
    </row>
    <row r="940" spans="1:12" ht="26.4" x14ac:dyDescent="0.3">
      <c r="A940" s="55">
        <v>13685</v>
      </c>
      <c r="B940" s="54" t="s">
        <v>542</v>
      </c>
      <c r="C940" s="54" t="s">
        <v>2394</v>
      </c>
      <c r="D940" s="56" t="s">
        <v>18</v>
      </c>
      <c r="E940" s="55">
        <v>8</v>
      </c>
      <c r="F940" s="57">
        <v>35.9</v>
      </c>
      <c r="G940">
        <f t="shared" ref="G940:G1003" si="23">E941*F941</f>
        <v>4627.26</v>
      </c>
      <c r="L940" s="57">
        <f t="shared" si="22"/>
        <v>287.2</v>
      </c>
    </row>
    <row r="941" spans="1:12" ht="39.6" x14ac:dyDescent="0.3">
      <c r="A941" s="55">
        <v>14017</v>
      </c>
      <c r="B941" s="54" t="s">
        <v>542</v>
      </c>
      <c r="C941" s="54" t="s">
        <v>2395</v>
      </c>
      <c r="D941" s="56" t="s">
        <v>18</v>
      </c>
      <c r="E941" s="55">
        <v>2</v>
      </c>
      <c r="F941" s="57">
        <v>2313.63</v>
      </c>
      <c r="G941">
        <f t="shared" si="23"/>
        <v>184</v>
      </c>
      <c r="L941" s="57">
        <f t="shared" si="22"/>
        <v>4627.26</v>
      </c>
    </row>
    <row r="942" spans="1:12" ht="26.4" x14ac:dyDescent="0.3">
      <c r="A942" s="55">
        <v>485</v>
      </c>
      <c r="B942" s="54" t="s">
        <v>542</v>
      </c>
      <c r="C942" s="54" t="s">
        <v>2396</v>
      </c>
      <c r="D942" s="56" t="s">
        <v>18</v>
      </c>
      <c r="E942" s="55">
        <v>2</v>
      </c>
      <c r="F942" s="57">
        <v>92</v>
      </c>
      <c r="G942">
        <f t="shared" si="23"/>
        <v>156</v>
      </c>
      <c r="L942" s="57">
        <f t="shared" si="22"/>
        <v>184</v>
      </c>
    </row>
    <row r="943" spans="1:12" ht="33.75" customHeight="1" x14ac:dyDescent="0.3">
      <c r="A943" s="55">
        <v>589</v>
      </c>
      <c r="B943" s="54" t="s">
        <v>542</v>
      </c>
      <c r="C943" s="54" t="s">
        <v>2397</v>
      </c>
      <c r="D943" s="56" t="s">
        <v>18</v>
      </c>
      <c r="E943" s="55">
        <v>2</v>
      </c>
      <c r="F943" s="57">
        <v>78</v>
      </c>
      <c r="G943">
        <f t="shared" si="23"/>
        <v>373.26</v>
      </c>
      <c r="L943" s="57">
        <f t="shared" si="22"/>
        <v>156</v>
      </c>
    </row>
    <row r="944" spans="1:12" ht="26.4" x14ac:dyDescent="0.3">
      <c r="A944" s="55">
        <v>858</v>
      </c>
      <c r="B944" s="54" t="s">
        <v>542</v>
      </c>
      <c r="C944" s="54" t="s">
        <v>2398</v>
      </c>
      <c r="D944" s="56" t="s">
        <v>18</v>
      </c>
      <c r="E944" s="55">
        <v>6</v>
      </c>
      <c r="F944" s="57">
        <v>62.21</v>
      </c>
      <c r="G944">
        <f t="shared" si="23"/>
        <v>3950.1000000000004</v>
      </c>
      <c r="L944" s="57">
        <f t="shared" si="22"/>
        <v>373.26</v>
      </c>
    </row>
    <row r="945" spans="1:12" x14ac:dyDescent="0.3">
      <c r="A945" s="55">
        <v>867</v>
      </c>
      <c r="B945" s="54" t="s">
        <v>68</v>
      </c>
      <c r="C945" s="54" t="s">
        <v>2399</v>
      </c>
      <c r="D945" s="56" t="s">
        <v>300</v>
      </c>
      <c r="E945" s="55">
        <v>73.150000000000006</v>
      </c>
      <c r="F945" s="57">
        <v>54</v>
      </c>
      <c r="G945">
        <f t="shared" si="23"/>
        <v>1090.6665</v>
      </c>
      <c r="L945" s="57">
        <f t="shared" si="22"/>
        <v>3950.1000000000004</v>
      </c>
    </row>
    <row r="946" spans="1:12" ht="39.6" x14ac:dyDescent="0.3">
      <c r="A946" s="55">
        <v>979</v>
      </c>
      <c r="B946" s="54" t="s">
        <v>68</v>
      </c>
      <c r="C946" s="54" t="s">
        <v>2400</v>
      </c>
      <c r="D946" s="56" t="s">
        <v>300</v>
      </c>
      <c r="E946" s="55">
        <v>73.150000000000006</v>
      </c>
      <c r="F946" s="57">
        <v>14.91</v>
      </c>
      <c r="G946">
        <f t="shared" si="23"/>
        <v>142.64250000000001</v>
      </c>
      <c r="L946" s="57">
        <f t="shared" si="22"/>
        <v>1090.6665</v>
      </c>
    </row>
    <row r="947" spans="1:12" ht="52.8" x14ac:dyDescent="0.3">
      <c r="A947" s="55">
        <v>993</v>
      </c>
      <c r="B947" s="54" t="s">
        <v>68</v>
      </c>
      <c r="C947" s="54" t="s">
        <v>2401</v>
      </c>
      <c r="D947" s="56" t="s">
        <v>300</v>
      </c>
      <c r="E947" s="55">
        <v>73.150000000000006</v>
      </c>
      <c r="F947" s="57">
        <v>1.95</v>
      </c>
      <c r="G947">
        <f t="shared" si="23"/>
        <v>2294.16</v>
      </c>
      <c r="L947" s="57">
        <f t="shared" si="22"/>
        <v>142.64250000000001</v>
      </c>
    </row>
    <row r="948" spans="1:12" ht="39.6" x14ac:dyDescent="0.3">
      <c r="A948" s="55">
        <v>1563</v>
      </c>
      <c r="B948" s="54" t="s">
        <v>68</v>
      </c>
      <c r="C948" s="54" t="s">
        <v>2402</v>
      </c>
      <c r="D948" s="56" t="s">
        <v>94</v>
      </c>
      <c r="E948" s="55">
        <v>44</v>
      </c>
      <c r="F948" s="57">
        <v>52.14</v>
      </c>
      <c r="G948">
        <f t="shared" si="23"/>
        <v>304.32</v>
      </c>
      <c r="L948" s="57">
        <f t="shared" si="22"/>
        <v>2294.16</v>
      </c>
    </row>
    <row r="949" spans="1:12" ht="26.4" x14ac:dyDescent="0.3">
      <c r="A949" s="55">
        <v>1878</v>
      </c>
      <c r="B949" s="54" t="s">
        <v>68</v>
      </c>
      <c r="C949" s="54" t="s">
        <v>2403</v>
      </c>
      <c r="D949" s="56" t="s">
        <v>94</v>
      </c>
      <c r="E949" s="55">
        <v>6</v>
      </c>
      <c r="F949" s="57">
        <v>50.72</v>
      </c>
      <c r="G949">
        <f t="shared" si="23"/>
        <v>88.2</v>
      </c>
      <c r="L949" s="57">
        <f t="shared" si="22"/>
        <v>304.32</v>
      </c>
    </row>
    <row r="950" spans="1:12" ht="26.4" x14ac:dyDescent="0.3">
      <c r="A950" s="55">
        <v>1879</v>
      </c>
      <c r="B950" s="54" t="s">
        <v>68</v>
      </c>
      <c r="C950" s="54" t="s">
        <v>2404</v>
      </c>
      <c r="D950" s="56" t="s">
        <v>94</v>
      </c>
      <c r="E950" s="55">
        <v>30</v>
      </c>
      <c r="F950" s="57">
        <v>2.94</v>
      </c>
      <c r="G950">
        <f t="shared" si="23"/>
        <v>26.700000000000003</v>
      </c>
      <c r="L950" s="57">
        <f t="shared" si="22"/>
        <v>88.2</v>
      </c>
    </row>
    <row r="951" spans="1:12" ht="26.4" x14ac:dyDescent="0.3">
      <c r="A951" s="55">
        <v>1884</v>
      </c>
      <c r="B951" s="54" t="s">
        <v>68</v>
      </c>
      <c r="C951" s="54" t="s">
        <v>2405</v>
      </c>
      <c r="D951" s="56" t="s">
        <v>94</v>
      </c>
      <c r="E951" s="55">
        <v>6</v>
      </c>
      <c r="F951" s="57">
        <v>4.45</v>
      </c>
      <c r="G951">
        <f t="shared" si="23"/>
        <v>75.599999999999994</v>
      </c>
      <c r="L951" s="57">
        <f t="shared" si="22"/>
        <v>26.700000000000003</v>
      </c>
    </row>
    <row r="952" spans="1:12" ht="26.4" x14ac:dyDescent="0.3">
      <c r="A952" s="55">
        <v>12034</v>
      </c>
      <c r="B952" s="54" t="s">
        <v>68</v>
      </c>
      <c r="C952" s="54" t="s">
        <v>2406</v>
      </c>
      <c r="D952" s="56" t="s">
        <v>94</v>
      </c>
      <c r="E952" s="55">
        <v>15</v>
      </c>
      <c r="F952" s="57">
        <v>5.04</v>
      </c>
      <c r="G952">
        <f t="shared" si="23"/>
        <v>55.88</v>
      </c>
      <c r="L952" s="57">
        <f t="shared" si="22"/>
        <v>75.599999999999994</v>
      </c>
    </row>
    <row r="953" spans="1:12" ht="26.4" x14ac:dyDescent="0.3">
      <c r="A953" s="55">
        <v>1891</v>
      </c>
      <c r="B953" s="54" t="s">
        <v>68</v>
      </c>
      <c r="C953" s="54" t="s">
        <v>2407</v>
      </c>
      <c r="D953" s="56" t="s">
        <v>94</v>
      </c>
      <c r="E953" s="55">
        <v>44</v>
      </c>
      <c r="F953" s="57">
        <v>1.27</v>
      </c>
      <c r="G953">
        <f t="shared" si="23"/>
        <v>432.45</v>
      </c>
      <c r="L953" s="57">
        <f t="shared" si="22"/>
        <v>55.88</v>
      </c>
    </row>
    <row r="954" spans="1:12" ht="26.4" x14ac:dyDescent="0.3">
      <c r="A954" s="55">
        <v>1895</v>
      </c>
      <c r="B954" s="54" t="s">
        <v>68</v>
      </c>
      <c r="C954" s="54" t="s">
        <v>2408</v>
      </c>
      <c r="D954" s="56" t="s">
        <v>94</v>
      </c>
      <c r="E954" s="55">
        <v>15</v>
      </c>
      <c r="F954" s="57">
        <v>28.83</v>
      </c>
      <c r="G954">
        <f t="shared" si="23"/>
        <v>17.5</v>
      </c>
      <c r="L954" s="57">
        <f t="shared" si="22"/>
        <v>432.45</v>
      </c>
    </row>
    <row r="955" spans="1:12" x14ac:dyDescent="0.3">
      <c r="A955" s="55">
        <v>2556</v>
      </c>
      <c r="B955" s="54" t="s">
        <v>68</v>
      </c>
      <c r="C955" s="54" t="s">
        <v>2409</v>
      </c>
      <c r="D955" s="56" t="s">
        <v>94</v>
      </c>
      <c r="E955" s="55">
        <v>14</v>
      </c>
      <c r="F955" s="57">
        <v>1.25</v>
      </c>
      <c r="G955">
        <f t="shared" si="23"/>
        <v>79.679999999999993</v>
      </c>
      <c r="L955" s="57">
        <f t="shared" si="22"/>
        <v>17.5</v>
      </c>
    </row>
    <row r="956" spans="1:12" ht="26.4" x14ac:dyDescent="0.3">
      <c r="A956" s="55">
        <v>2617</v>
      </c>
      <c r="B956" s="54" t="s">
        <v>68</v>
      </c>
      <c r="C956" s="54" t="s">
        <v>2410</v>
      </c>
      <c r="D956" s="56" t="s">
        <v>94</v>
      </c>
      <c r="E956" s="55">
        <v>12</v>
      </c>
      <c r="F956" s="57">
        <v>6.64</v>
      </c>
      <c r="G956">
        <f t="shared" si="23"/>
        <v>439.6</v>
      </c>
      <c r="L956" s="57">
        <f t="shared" si="22"/>
        <v>79.679999999999993</v>
      </c>
    </row>
    <row r="957" spans="1:12" x14ac:dyDescent="0.3">
      <c r="A957" s="55">
        <v>3299</v>
      </c>
      <c r="B957" s="54" t="s">
        <v>542</v>
      </c>
      <c r="C957" s="54" t="s">
        <v>2411</v>
      </c>
      <c r="D957" s="56" t="s">
        <v>18</v>
      </c>
      <c r="E957" s="55">
        <v>8</v>
      </c>
      <c r="F957" s="57">
        <v>54.95</v>
      </c>
      <c r="G957">
        <f t="shared" si="23"/>
        <v>171.3</v>
      </c>
      <c r="L957" s="57">
        <f t="shared" si="22"/>
        <v>439.6</v>
      </c>
    </row>
    <row r="958" spans="1:12" x14ac:dyDescent="0.3">
      <c r="A958" s="55">
        <v>7543</v>
      </c>
      <c r="B958" s="54" t="s">
        <v>68</v>
      </c>
      <c r="C958" s="54" t="s">
        <v>2412</v>
      </c>
      <c r="D958" s="56" t="s">
        <v>94</v>
      </c>
      <c r="E958" s="55">
        <v>30</v>
      </c>
      <c r="F958" s="57">
        <v>5.71</v>
      </c>
      <c r="G958">
        <f t="shared" si="23"/>
        <v>28.24</v>
      </c>
      <c r="L958" s="57">
        <f t="shared" si="22"/>
        <v>171.3</v>
      </c>
    </row>
    <row r="959" spans="1:12" ht="26.4" x14ac:dyDescent="0.3">
      <c r="A959" s="55">
        <v>39352</v>
      </c>
      <c r="B959" s="54" t="s">
        <v>68</v>
      </c>
      <c r="C959" s="54" t="s">
        <v>2413</v>
      </c>
      <c r="D959" s="56" t="s">
        <v>94</v>
      </c>
      <c r="E959" s="55">
        <v>8</v>
      </c>
      <c r="F959" s="57">
        <v>3.53</v>
      </c>
      <c r="G959">
        <f t="shared" si="23"/>
        <v>103.5</v>
      </c>
      <c r="L959" s="57">
        <f t="shared" si="22"/>
        <v>28.24</v>
      </c>
    </row>
    <row r="960" spans="1:12" ht="26.4" x14ac:dyDescent="0.3">
      <c r="A960" s="55">
        <v>38094</v>
      </c>
      <c r="B960" s="54" t="s">
        <v>68</v>
      </c>
      <c r="C960" s="54" t="s">
        <v>2414</v>
      </c>
      <c r="D960" s="56" t="s">
        <v>94</v>
      </c>
      <c r="E960" s="55">
        <v>30</v>
      </c>
      <c r="F960" s="57">
        <v>3.45</v>
      </c>
      <c r="G960">
        <f t="shared" si="23"/>
        <v>53.7</v>
      </c>
      <c r="L960" s="57">
        <f t="shared" si="22"/>
        <v>103.5</v>
      </c>
    </row>
    <row r="961" spans="1:12" ht="39.6" x14ac:dyDescent="0.3">
      <c r="A961" s="55">
        <v>38099</v>
      </c>
      <c r="B961" s="54" t="s">
        <v>68</v>
      </c>
      <c r="C961" s="54" t="s">
        <v>2415</v>
      </c>
      <c r="D961" s="56" t="s">
        <v>94</v>
      </c>
      <c r="E961" s="55">
        <v>30</v>
      </c>
      <c r="F961" s="57">
        <v>1.79</v>
      </c>
      <c r="G961">
        <f t="shared" si="23"/>
        <v>372</v>
      </c>
      <c r="L961" s="57">
        <f t="shared" si="22"/>
        <v>53.7</v>
      </c>
    </row>
    <row r="962" spans="1:12" ht="26.4" x14ac:dyDescent="0.3">
      <c r="A962" s="55">
        <v>9329</v>
      </c>
      <c r="B962" s="54" t="s">
        <v>542</v>
      </c>
      <c r="C962" s="54" t="s">
        <v>2416</v>
      </c>
      <c r="D962" s="56" t="s">
        <v>18</v>
      </c>
      <c r="E962" s="55">
        <v>8</v>
      </c>
      <c r="F962" s="57">
        <v>46.5</v>
      </c>
      <c r="G962">
        <f t="shared" si="23"/>
        <v>1273.5999999999999</v>
      </c>
      <c r="L962" s="57">
        <f t="shared" si="22"/>
        <v>372</v>
      </c>
    </row>
    <row r="963" spans="1:12" ht="39.6" x14ac:dyDescent="0.3">
      <c r="A963" s="55">
        <v>9427</v>
      </c>
      <c r="B963" s="54" t="s">
        <v>542</v>
      </c>
      <c r="C963" s="54" t="s">
        <v>2417</v>
      </c>
      <c r="D963" s="56" t="s">
        <v>18</v>
      </c>
      <c r="E963" s="55">
        <v>8</v>
      </c>
      <c r="F963" s="57">
        <v>159.19999999999999</v>
      </c>
      <c r="G963">
        <f t="shared" si="23"/>
        <v>30</v>
      </c>
      <c r="L963" s="57">
        <f t="shared" si="22"/>
        <v>1273.5999999999999</v>
      </c>
    </row>
    <row r="964" spans="1:12" ht="26.4" x14ac:dyDescent="0.3">
      <c r="A964" s="55">
        <v>9707</v>
      </c>
      <c r="B964" s="54" t="s">
        <v>542</v>
      </c>
      <c r="C964" s="54" t="s">
        <v>2418</v>
      </c>
      <c r="D964" s="56" t="s">
        <v>18</v>
      </c>
      <c r="E964" s="55">
        <v>15</v>
      </c>
      <c r="F964" s="57">
        <v>2</v>
      </c>
      <c r="G964">
        <f t="shared" si="23"/>
        <v>158.18</v>
      </c>
      <c r="L964" s="57">
        <f t="shared" si="22"/>
        <v>30</v>
      </c>
    </row>
    <row r="965" spans="1:12" x14ac:dyDescent="0.3">
      <c r="A965" s="55">
        <v>10802</v>
      </c>
      <c r="B965" s="54" t="s">
        <v>542</v>
      </c>
      <c r="C965" s="54" t="s">
        <v>2419</v>
      </c>
      <c r="D965" s="56" t="s">
        <v>18</v>
      </c>
      <c r="E965" s="55">
        <v>22</v>
      </c>
      <c r="F965" s="57">
        <v>7.19</v>
      </c>
      <c r="G965">
        <f t="shared" si="23"/>
        <v>51.45</v>
      </c>
      <c r="L965" s="57">
        <f t="shared" si="22"/>
        <v>158.18</v>
      </c>
    </row>
    <row r="966" spans="1:12" ht="26.4" x14ac:dyDescent="0.3">
      <c r="A966" s="55">
        <v>12296</v>
      </c>
      <c r="B966" s="54" t="s">
        <v>68</v>
      </c>
      <c r="C966" s="54" t="s">
        <v>2420</v>
      </c>
      <c r="D966" s="56" t="s">
        <v>94</v>
      </c>
      <c r="E966" s="55">
        <v>15</v>
      </c>
      <c r="F966" s="57">
        <v>3.43</v>
      </c>
      <c r="G966">
        <f t="shared" si="23"/>
        <v>131.69999999999999</v>
      </c>
      <c r="L966" s="57">
        <f t="shared" si="22"/>
        <v>51.45</v>
      </c>
    </row>
    <row r="967" spans="1:12" ht="26.4" x14ac:dyDescent="0.3">
      <c r="A967" s="55">
        <v>12294</v>
      </c>
      <c r="B967" s="54" t="s">
        <v>68</v>
      </c>
      <c r="C967" s="54" t="s">
        <v>2421</v>
      </c>
      <c r="D967" s="56" t="s">
        <v>94</v>
      </c>
      <c r="E967" s="55">
        <v>15</v>
      </c>
      <c r="F967" s="57">
        <v>8.7799999999999994</v>
      </c>
      <c r="G967">
        <f t="shared" si="23"/>
        <v>621.72</v>
      </c>
      <c r="L967" s="57">
        <f t="shared" si="22"/>
        <v>131.69999999999999</v>
      </c>
    </row>
    <row r="968" spans="1:12" ht="26.4" x14ac:dyDescent="0.3">
      <c r="A968" s="55">
        <v>34714</v>
      </c>
      <c r="B968" s="54" t="s">
        <v>68</v>
      </c>
      <c r="C968" s="54" t="s">
        <v>2422</v>
      </c>
      <c r="D968" s="56" t="s">
        <v>94</v>
      </c>
      <c r="E968" s="55">
        <v>6</v>
      </c>
      <c r="F968" s="57">
        <v>103.62</v>
      </c>
      <c r="G968">
        <f t="shared" si="23"/>
        <v>377.12</v>
      </c>
      <c r="L968" s="57">
        <f t="shared" si="22"/>
        <v>621.72</v>
      </c>
    </row>
    <row r="969" spans="1:12" ht="39.6" x14ac:dyDescent="0.3">
      <c r="A969" s="55">
        <v>39392</v>
      </c>
      <c r="B969" s="54" t="s">
        <v>68</v>
      </c>
      <c r="C969" s="54" t="s">
        <v>2423</v>
      </c>
      <c r="D969" s="56" t="s">
        <v>94</v>
      </c>
      <c r="E969" s="55">
        <v>8</v>
      </c>
      <c r="F969" s="57">
        <v>47.14</v>
      </c>
      <c r="G969">
        <f t="shared" si="23"/>
        <v>2235.1387999999997</v>
      </c>
      <c r="L969" s="57">
        <f t="shared" si="22"/>
        <v>377.12</v>
      </c>
    </row>
    <row r="970" spans="1:12" x14ac:dyDescent="0.3">
      <c r="A970" s="55"/>
      <c r="B970" s="54" t="s">
        <v>98</v>
      </c>
      <c r="C970" s="54" t="s">
        <v>2424</v>
      </c>
      <c r="D970" s="56" t="s">
        <v>2425</v>
      </c>
      <c r="E970" s="55">
        <v>3</v>
      </c>
      <c r="F970" s="57">
        <v>745.04626666666661</v>
      </c>
      <c r="G970">
        <f t="shared" si="23"/>
        <v>2607.63</v>
      </c>
      <c r="L970" s="57">
        <f t="shared" si="22"/>
        <v>2235.1387999999997</v>
      </c>
    </row>
    <row r="971" spans="1:12" x14ac:dyDescent="0.3">
      <c r="A971" s="55"/>
      <c r="B971" s="54" t="s">
        <v>98</v>
      </c>
      <c r="C971" s="54" t="s">
        <v>2426</v>
      </c>
      <c r="D971" s="56" t="s">
        <v>2425</v>
      </c>
      <c r="E971" s="55">
        <v>3</v>
      </c>
      <c r="F971" s="57">
        <v>869.21</v>
      </c>
      <c r="G971">
        <f t="shared" si="23"/>
        <v>2806.8900000000003</v>
      </c>
      <c r="L971" s="57">
        <f t="shared" si="22"/>
        <v>2607.63</v>
      </c>
    </row>
    <row r="972" spans="1:12" x14ac:dyDescent="0.3">
      <c r="A972" s="55"/>
      <c r="B972" s="54" t="s">
        <v>98</v>
      </c>
      <c r="C972" s="54" t="s">
        <v>2427</v>
      </c>
      <c r="D972" s="56" t="s">
        <v>2425</v>
      </c>
      <c r="E972" s="55">
        <v>3</v>
      </c>
      <c r="F972" s="57">
        <v>935.63000000000011</v>
      </c>
      <c r="G972">
        <f t="shared" si="23"/>
        <v>5062.8</v>
      </c>
      <c r="L972" s="57">
        <f t="shared" si="22"/>
        <v>2806.8900000000003</v>
      </c>
    </row>
    <row r="973" spans="1:12" x14ac:dyDescent="0.3">
      <c r="A973" s="55"/>
      <c r="B973" s="54" t="s">
        <v>98</v>
      </c>
      <c r="C973" s="54" t="s">
        <v>2428</v>
      </c>
      <c r="D973" s="56" t="s">
        <v>2425</v>
      </c>
      <c r="E973" s="55">
        <v>3</v>
      </c>
      <c r="F973" s="57">
        <v>1687.6000000000001</v>
      </c>
      <c r="G973">
        <f t="shared" si="23"/>
        <v>3305.4399999999996</v>
      </c>
      <c r="L973" s="57">
        <f t="shared" si="22"/>
        <v>5062.8</v>
      </c>
    </row>
    <row r="974" spans="1:12" x14ac:dyDescent="0.3">
      <c r="A974" s="55"/>
      <c r="B974" s="54" t="s">
        <v>98</v>
      </c>
      <c r="C974" s="54" t="s">
        <v>2429</v>
      </c>
      <c r="D974" s="56" t="s">
        <v>2425</v>
      </c>
      <c r="E974" s="55">
        <v>3</v>
      </c>
      <c r="F974" s="57">
        <v>1101.8133333333333</v>
      </c>
      <c r="G974">
        <f t="shared" si="23"/>
        <v>4674.5599999999995</v>
      </c>
      <c r="L974" s="57">
        <f t="shared" si="22"/>
        <v>3305.4399999999996</v>
      </c>
    </row>
    <row r="975" spans="1:12" x14ac:dyDescent="0.3">
      <c r="A975" s="55"/>
      <c r="B975" s="54" t="s">
        <v>98</v>
      </c>
      <c r="C975" s="54" t="s">
        <v>2430</v>
      </c>
      <c r="D975" s="56" t="s">
        <v>2425</v>
      </c>
      <c r="E975" s="55">
        <v>3</v>
      </c>
      <c r="F975" s="57">
        <v>1558.1866666666665</v>
      </c>
      <c r="G975">
        <f t="shared" si="23"/>
        <v>6809.77</v>
      </c>
      <c r="L975" s="57">
        <f t="shared" si="22"/>
        <v>4674.5599999999995</v>
      </c>
    </row>
    <row r="976" spans="1:12" x14ac:dyDescent="0.3">
      <c r="A976" s="55"/>
      <c r="B976" s="54" t="s">
        <v>98</v>
      </c>
      <c r="C976" s="54" t="s">
        <v>2431</v>
      </c>
      <c r="D976" s="56" t="s">
        <v>2425</v>
      </c>
      <c r="E976" s="55">
        <v>3</v>
      </c>
      <c r="F976" s="57">
        <v>2269.9233333333336</v>
      </c>
      <c r="G976">
        <f t="shared" si="23"/>
        <v>7033.49</v>
      </c>
      <c r="L976" s="57">
        <f t="shared" si="22"/>
        <v>6809.77</v>
      </c>
    </row>
    <row r="977" spans="1:12" x14ac:dyDescent="0.3">
      <c r="A977" s="55"/>
      <c r="B977" s="54" t="s">
        <v>98</v>
      </c>
      <c r="C977" s="54" t="s">
        <v>2432</v>
      </c>
      <c r="D977" s="56" t="s">
        <v>2425</v>
      </c>
      <c r="E977" s="55">
        <v>3</v>
      </c>
      <c r="F977" s="57">
        <v>2344.4966666666664</v>
      </c>
      <c r="G977">
        <f t="shared" si="23"/>
        <v>2193.2449999999999</v>
      </c>
      <c r="L977" s="57">
        <f t="shared" si="22"/>
        <v>7033.49</v>
      </c>
    </row>
    <row r="978" spans="1:12" x14ac:dyDescent="0.3">
      <c r="A978" s="55"/>
      <c r="B978" s="54" t="s">
        <v>98</v>
      </c>
      <c r="C978" s="54" t="s">
        <v>2433</v>
      </c>
      <c r="D978" s="56" t="s">
        <v>2425</v>
      </c>
      <c r="E978" s="55">
        <v>3</v>
      </c>
      <c r="F978" s="57">
        <v>731.08166666666659</v>
      </c>
      <c r="G978">
        <f t="shared" si="23"/>
        <v>372.36</v>
      </c>
      <c r="L978" s="57">
        <f t="shared" si="22"/>
        <v>2193.2449999999999</v>
      </c>
    </row>
    <row r="979" spans="1:12" x14ac:dyDescent="0.3">
      <c r="A979" s="55"/>
      <c r="B979" s="54" t="s">
        <v>98</v>
      </c>
      <c r="C979" s="54" t="s">
        <v>2434</v>
      </c>
      <c r="D979" s="56" t="s">
        <v>2425</v>
      </c>
      <c r="E979" s="55">
        <v>3</v>
      </c>
      <c r="F979" s="57">
        <v>124.12</v>
      </c>
      <c r="G979">
        <f t="shared" si="23"/>
        <v>26.07</v>
      </c>
      <c r="L979" s="57">
        <f t="shared" si="22"/>
        <v>372.36</v>
      </c>
    </row>
    <row r="980" spans="1:12" x14ac:dyDescent="0.3">
      <c r="A980" s="55"/>
      <c r="B980" s="54" t="s">
        <v>98</v>
      </c>
      <c r="C980" s="54" t="s">
        <v>2435</v>
      </c>
      <c r="D980" s="56" t="s">
        <v>2425</v>
      </c>
      <c r="E980" s="55">
        <v>3</v>
      </c>
      <c r="F980" s="57">
        <v>8.69</v>
      </c>
      <c r="G980">
        <f t="shared" si="23"/>
        <v>13.36</v>
      </c>
      <c r="L980" s="57">
        <f t="shared" si="22"/>
        <v>26.07</v>
      </c>
    </row>
    <row r="981" spans="1:12" x14ac:dyDescent="0.3">
      <c r="A981" s="55"/>
      <c r="B981" s="54" t="s">
        <v>98</v>
      </c>
      <c r="C981" s="54" t="s">
        <v>2436</v>
      </c>
      <c r="D981" s="56" t="s">
        <v>2425</v>
      </c>
      <c r="E981" s="55">
        <v>1</v>
      </c>
      <c r="F981" s="57">
        <v>13.36</v>
      </c>
      <c r="G981">
        <f t="shared" si="23"/>
        <v>517.67999999999995</v>
      </c>
      <c r="L981" s="57">
        <f t="shared" si="22"/>
        <v>13.36</v>
      </c>
    </row>
    <row r="982" spans="1:12" x14ac:dyDescent="0.3">
      <c r="A982" s="55"/>
      <c r="B982" s="54" t="s">
        <v>98</v>
      </c>
      <c r="C982" s="54" t="s">
        <v>2437</v>
      </c>
      <c r="D982" s="56" t="s">
        <v>2425</v>
      </c>
      <c r="E982" s="55">
        <v>8</v>
      </c>
      <c r="F982" s="57">
        <v>64.709999999999994</v>
      </c>
      <c r="G982">
        <f t="shared" si="23"/>
        <v>358.7</v>
      </c>
      <c r="L982" s="57">
        <f t="shared" si="22"/>
        <v>517.67999999999995</v>
      </c>
    </row>
    <row r="983" spans="1:12" x14ac:dyDescent="0.3">
      <c r="A983" s="55"/>
      <c r="B983" s="54" t="s">
        <v>98</v>
      </c>
      <c r="C983" s="54" t="s">
        <v>2438</v>
      </c>
      <c r="D983" s="56" t="s">
        <v>2425</v>
      </c>
      <c r="E983" s="55">
        <v>5</v>
      </c>
      <c r="F983" s="57">
        <v>71.739999999999995</v>
      </c>
      <c r="G983">
        <f t="shared" si="23"/>
        <v>443.66999999999996</v>
      </c>
      <c r="L983" s="57">
        <f t="shared" si="22"/>
        <v>358.7</v>
      </c>
    </row>
    <row r="984" spans="1:12" x14ac:dyDescent="0.3">
      <c r="A984" s="55"/>
      <c r="B984" s="54" t="s">
        <v>98</v>
      </c>
      <c r="C984" s="54" t="s">
        <v>2439</v>
      </c>
      <c r="D984" s="56" t="s">
        <v>2425</v>
      </c>
      <c r="E984" s="55">
        <v>3</v>
      </c>
      <c r="F984" s="57">
        <v>147.88999999999999</v>
      </c>
      <c r="G984">
        <f t="shared" si="23"/>
        <v>372.4</v>
      </c>
      <c r="L984" s="57">
        <f t="shared" si="22"/>
        <v>443.66999999999996</v>
      </c>
    </row>
    <row r="985" spans="1:12" x14ac:dyDescent="0.3">
      <c r="A985" s="55"/>
      <c r="B985" s="54" t="s">
        <v>98</v>
      </c>
      <c r="C985" s="54" t="s">
        <v>2440</v>
      </c>
      <c r="D985" s="56" t="s">
        <v>2425</v>
      </c>
      <c r="E985" s="55">
        <v>8</v>
      </c>
      <c r="F985" s="57">
        <v>46.55</v>
      </c>
      <c r="G985">
        <f t="shared" si="23"/>
        <v>394.64</v>
      </c>
      <c r="L985" s="57">
        <f t="shared" si="22"/>
        <v>372.4</v>
      </c>
    </row>
    <row r="986" spans="1:12" x14ac:dyDescent="0.3">
      <c r="A986" s="55"/>
      <c r="B986" s="54" t="s">
        <v>98</v>
      </c>
      <c r="C986" s="54" t="s">
        <v>2441</v>
      </c>
      <c r="D986" s="56" t="s">
        <v>2425</v>
      </c>
      <c r="E986" s="55">
        <v>8</v>
      </c>
      <c r="F986" s="57">
        <v>49.33</v>
      </c>
      <c r="G986">
        <f t="shared" si="23"/>
        <v>283.52</v>
      </c>
      <c r="L986" s="57">
        <f t="shared" si="22"/>
        <v>394.64</v>
      </c>
    </row>
    <row r="987" spans="1:12" x14ac:dyDescent="0.3">
      <c r="A987" s="55"/>
      <c r="B987" s="54" t="s">
        <v>98</v>
      </c>
      <c r="C987" s="54" t="s">
        <v>2442</v>
      </c>
      <c r="D987" s="56" t="s">
        <v>2425</v>
      </c>
      <c r="E987" s="55">
        <v>8</v>
      </c>
      <c r="F987" s="57">
        <v>35.44</v>
      </c>
      <c r="G987">
        <f t="shared" si="23"/>
        <v>307.76</v>
      </c>
      <c r="L987" s="57">
        <f t="shared" si="22"/>
        <v>283.52</v>
      </c>
    </row>
    <row r="988" spans="1:12" x14ac:dyDescent="0.3">
      <c r="A988" s="55"/>
      <c r="B988" s="54" t="s">
        <v>98</v>
      </c>
      <c r="C988" s="54" t="s">
        <v>2443</v>
      </c>
      <c r="D988" s="56" t="s">
        <v>2425</v>
      </c>
      <c r="E988" s="55">
        <v>8</v>
      </c>
      <c r="F988" s="57">
        <v>38.47</v>
      </c>
      <c r="G988">
        <f t="shared" si="23"/>
        <v>328.32</v>
      </c>
      <c r="L988" s="57">
        <f t="shared" si="22"/>
        <v>307.76</v>
      </c>
    </row>
    <row r="989" spans="1:12" x14ac:dyDescent="0.3">
      <c r="A989" s="55"/>
      <c r="B989" s="54" t="s">
        <v>98</v>
      </c>
      <c r="C989" s="54" t="s">
        <v>2444</v>
      </c>
      <c r="D989" s="56" t="s">
        <v>2425</v>
      </c>
      <c r="E989" s="55">
        <v>8</v>
      </c>
      <c r="F989" s="57">
        <v>41.04</v>
      </c>
      <c r="G989">
        <f t="shared" si="23"/>
        <v>200.8</v>
      </c>
      <c r="L989" s="57">
        <f t="shared" si="22"/>
        <v>328.32</v>
      </c>
    </row>
    <row r="990" spans="1:12" x14ac:dyDescent="0.3">
      <c r="A990" s="55"/>
      <c r="B990" s="54" t="s">
        <v>98</v>
      </c>
      <c r="C990" s="54" t="s">
        <v>2445</v>
      </c>
      <c r="D990" s="56" t="s">
        <v>2425</v>
      </c>
      <c r="E990" s="55">
        <v>8</v>
      </c>
      <c r="F990" s="57">
        <v>25.1</v>
      </c>
      <c r="G990">
        <f t="shared" si="23"/>
        <v>288.39999999999998</v>
      </c>
      <c r="L990" s="57">
        <f t="shared" si="22"/>
        <v>200.8</v>
      </c>
    </row>
    <row r="991" spans="1:12" x14ac:dyDescent="0.3">
      <c r="A991" s="55"/>
      <c r="B991" s="54" t="s">
        <v>98</v>
      </c>
      <c r="C991" s="54" t="s">
        <v>2446</v>
      </c>
      <c r="D991" s="56" t="s">
        <v>2425</v>
      </c>
      <c r="E991" s="55">
        <v>8</v>
      </c>
      <c r="F991" s="57">
        <v>36.049999999999997</v>
      </c>
      <c r="G991">
        <f t="shared" si="23"/>
        <v>999.34</v>
      </c>
      <c r="L991" s="57">
        <f t="shared" si="22"/>
        <v>288.39999999999998</v>
      </c>
    </row>
    <row r="992" spans="1:12" x14ac:dyDescent="0.3">
      <c r="A992" s="55"/>
      <c r="B992" s="54" t="s">
        <v>98</v>
      </c>
      <c r="C992" s="54" t="s">
        <v>2447</v>
      </c>
      <c r="D992" s="56" t="s">
        <v>2425</v>
      </c>
      <c r="E992" s="55">
        <v>2</v>
      </c>
      <c r="F992" s="57">
        <v>499.67</v>
      </c>
      <c r="G992">
        <f t="shared" si="23"/>
        <v>1202.42</v>
      </c>
      <c r="L992" s="57">
        <f t="shared" si="22"/>
        <v>999.34</v>
      </c>
    </row>
    <row r="993" spans="1:12" x14ac:dyDescent="0.3">
      <c r="A993" s="55"/>
      <c r="B993" s="54" t="s">
        <v>98</v>
      </c>
      <c r="C993" s="54" t="s">
        <v>2448</v>
      </c>
      <c r="D993" s="56" t="s">
        <v>2425</v>
      </c>
      <c r="E993" s="55">
        <v>2</v>
      </c>
      <c r="F993" s="57">
        <v>601.21</v>
      </c>
      <c r="G993">
        <f t="shared" si="23"/>
        <v>332.56</v>
      </c>
      <c r="L993" s="57">
        <f t="shared" si="22"/>
        <v>1202.42</v>
      </c>
    </row>
    <row r="994" spans="1:12" ht="39.6" x14ac:dyDescent="0.3">
      <c r="A994" s="55">
        <v>12898</v>
      </c>
      <c r="B994" s="54" t="s">
        <v>68</v>
      </c>
      <c r="C994" s="54" t="s">
        <v>2449</v>
      </c>
      <c r="D994" s="56" t="s">
        <v>94</v>
      </c>
      <c r="E994" s="55">
        <v>2</v>
      </c>
      <c r="F994" s="57">
        <v>166.28</v>
      </c>
      <c r="G994">
        <f t="shared" si="23"/>
        <v>999.03</v>
      </c>
      <c r="L994" s="57">
        <f t="shared" si="22"/>
        <v>332.56</v>
      </c>
    </row>
    <row r="995" spans="1:12" x14ac:dyDescent="0.3">
      <c r="A995" s="55"/>
      <c r="B995" s="54" t="s">
        <v>98</v>
      </c>
      <c r="C995" s="54" t="s">
        <v>2450</v>
      </c>
      <c r="D995" s="56" t="s">
        <v>2425</v>
      </c>
      <c r="E995" s="55">
        <v>3</v>
      </c>
      <c r="F995" s="57">
        <v>333.01</v>
      </c>
      <c r="G995">
        <f t="shared" si="23"/>
        <v>70.290700000000001</v>
      </c>
      <c r="L995" s="57">
        <f t="shared" si="22"/>
        <v>999.03</v>
      </c>
    </row>
    <row r="996" spans="1:12" ht="26.4" x14ac:dyDescent="0.3">
      <c r="A996" s="55">
        <v>7700</v>
      </c>
      <c r="B996" s="54" t="s">
        <v>68</v>
      </c>
      <c r="C996" s="54" t="s">
        <v>2451</v>
      </c>
      <c r="D996" s="56" t="s">
        <v>300</v>
      </c>
      <c r="E996" s="55">
        <v>2.93</v>
      </c>
      <c r="F996" s="57">
        <v>23.99</v>
      </c>
      <c r="G996">
        <f t="shared" si="23"/>
        <v>1518.7643999999998</v>
      </c>
      <c r="L996" s="57">
        <f t="shared" si="22"/>
        <v>70.290700000000001</v>
      </c>
    </row>
    <row r="997" spans="1:12" ht="26.4" x14ac:dyDescent="0.3">
      <c r="A997" s="55">
        <v>7693</v>
      </c>
      <c r="B997" s="54" t="s">
        <v>68</v>
      </c>
      <c r="C997" s="54" t="s">
        <v>2452</v>
      </c>
      <c r="D997" s="56" t="s">
        <v>300</v>
      </c>
      <c r="E997" s="55">
        <v>8.7799999999999994</v>
      </c>
      <c r="F997" s="57">
        <v>172.98</v>
      </c>
      <c r="G997">
        <f t="shared" si="23"/>
        <v>40.799999999999997</v>
      </c>
      <c r="L997" s="57">
        <f t="shared" si="22"/>
        <v>1518.7643999999998</v>
      </c>
    </row>
    <row r="998" spans="1:12" x14ac:dyDescent="0.3">
      <c r="A998" s="55"/>
      <c r="B998" s="54" t="s">
        <v>98</v>
      </c>
      <c r="C998" s="54" t="s">
        <v>2453</v>
      </c>
      <c r="D998" s="56" t="s">
        <v>2425</v>
      </c>
      <c r="E998" s="55">
        <v>3</v>
      </c>
      <c r="F998" s="57">
        <v>13.6</v>
      </c>
      <c r="G998">
        <f t="shared" si="23"/>
        <v>245.58299999999997</v>
      </c>
      <c r="L998" s="57">
        <f t="shared" si="22"/>
        <v>40.799999999999997</v>
      </c>
    </row>
    <row r="999" spans="1:12" ht="39.6" x14ac:dyDescent="0.3">
      <c r="A999" s="55">
        <v>39660</v>
      </c>
      <c r="B999" s="54" t="s">
        <v>68</v>
      </c>
      <c r="C999" s="54" t="s">
        <v>2454</v>
      </c>
      <c r="D999" s="56" t="s">
        <v>300</v>
      </c>
      <c r="E999" s="55">
        <v>5.85</v>
      </c>
      <c r="F999" s="57">
        <v>41.98</v>
      </c>
      <c r="G999">
        <f t="shared" si="23"/>
        <v>471.00920000000002</v>
      </c>
      <c r="L999" s="57">
        <f t="shared" si="22"/>
        <v>245.58299999999997</v>
      </c>
    </row>
    <row r="1000" spans="1:12" ht="39.6" x14ac:dyDescent="0.3">
      <c r="A1000" s="55">
        <v>39662</v>
      </c>
      <c r="B1000" s="54" t="s">
        <v>68</v>
      </c>
      <c r="C1000" s="54" t="s">
        <v>2455</v>
      </c>
      <c r="D1000" s="56" t="s">
        <v>300</v>
      </c>
      <c r="E1000" s="55">
        <v>23.41</v>
      </c>
      <c r="F1000" s="57">
        <v>20.12</v>
      </c>
      <c r="G1000">
        <f t="shared" si="23"/>
        <v>361.24759999999998</v>
      </c>
      <c r="L1000" s="57">
        <f t="shared" si="22"/>
        <v>471.00920000000002</v>
      </c>
    </row>
    <row r="1001" spans="1:12" ht="39.6" x14ac:dyDescent="0.3">
      <c r="A1001" s="55">
        <v>39661</v>
      </c>
      <c r="B1001" s="54" t="s">
        <v>68</v>
      </c>
      <c r="C1001" s="54" t="s">
        <v>2456</v>
      </c>
      <c r="D1001" s="56" t="s">
        <v>300</v>
      </c>
      <c r="E1001" s="55">
        <v>26.33</v>
      </c>
      <c r="F1001" s="57">
        <v>13.72</v>
      </c>
      <c r="G1001">
        <f t="shared" si="23"/>
        <v>1108.7384</v>
      </c>
      <c r="L1001" s="57">
        <f t="shared" si="22"/>
        <v>361.24759999999998</v>
      </c>
    </row>
    <row r="1002" spans="1:12" ht="39.6" x14ac:dyDescent="0.3">
      <c r="A1002" s="55">
        <v>39666</v>
      </c>
      <c r="B1002" s="54" t="s">
        <v>68</v>
      </c>
      <c r="C1002" s="54" t="s">
        <v>2457</v>
      </c>
      <c r="D1002" s="56" t="s">
        <v>300</v>
      </c>
      <c r="E1002" s="55">
        <v>17.559999999999999</v>
      </c>
      <c r="F1002" s="57">
        <v>63.14</v>
      </c>
      <c r="G1002">
        <f t="shared" si="23"/>
        <v>181.05749999999998</v>
      </c>
      <c r="L1002" s="57">
        <f t="shared" ref="L1002:L1065" si="24">F1002*E1002</f>
        <v>1108.7384</v>
      </c>
    </row>
    <row r="1003" spans="1:12" ht="39.6" x14ac:dyDescent="0.3">
      <c r="A1003" s="55">
        <v>39664</v>
      </c>
      <c r="B1003" s="54" t="s">
        <v>68</v>
      </c>
      <c r="C1003" s="54" t="s">
        <v>2458</v>
      </c>
      <c r="D1003" s="56" t="s">
        <v>300</v>
      </c>
      <c r="E1003" s="55">
        <v>5.85</v>
      </c>
      <c r="F1003" s="57">
        <v>30.95</v>
      </c>
      <c r="G1003">
        <f t="shared" si="23"/>
        <v>434.43439999999993</v>
      </c>
      <c r="L1003" s="57">
        <f t="shared" si="24"/>
        <v>181.05749999999998</v>
      </c>
    </row>
    <row r="1004" spans="1:12" ht="39.6" x14ac:dyDescent="0.3">
      <c r="A1004" s="55">
        <v>39663</v>
      </c>
      <c r="B1004" s="54" t="s">
        <v>68</v>
      </c>
      <c r="C1004" s="54" t="s">
        <v>2459</v>
      </c>
      <c r="D1004" s="56" t="s">
        <v>300</v>
      </c>
      <c r="E1004" s="55">
        <v>17.559999999999999</v>
      </c>
      <c r="F1004" s="57">
        <v>24.74</v>
      </c>
      <c r="G1004">
        <f t="shared" ref="G1004:G1055" si="25">E1005*F1005</f>
        <v>305.42849999999999</v>
      </c>
      <c r="L1004" s="57">
        <f t="shared" si="24"/>
        <v>434.43439999999993</v>
      </c>
    </row>
    <row r="1005" spans="1:12" ht="39.6" x14ac:dyDescent="0.3">
      <c r="A1005" s="55">
        <v>39665</v>
      </c>
      <c r="B1005" s="54" t="s">
        <v>68</v>
      </c>
      <c r="C1005" s="54" t="s">
        <v>2460</v>
      </c>
      <c r="D1005" s="56" t="s">
        <v>300</v>
      </c>
      <c r="E1005" s="55">
        <v>5.85</v>
      </c>
      <c r="F1005" s="57">
        <v>52.21</v>
      </c>
      <c r="G1005">
        <f t="shared" si="25"/>
        <v>70.800000000000011</v>
      </c>
      <c r="L1005" s="57">
        <f t="shared" si="24"/>
        <v>305.42849999999999</v>
      </c>
    </row>
    <row r="1006" spans="1:12" x14ac:dyDescent="0.3">
      <c r="A1006" s="55"/>
      <c r="B1006" s="54" t="s">
        <v>98</v>
      </c>
      <c r="C1006" s="54" t="s">
        <v>2461</v>
      </c>
      <c r="D1006" s="56" t="s">
        <v>2425</v>
      </c>
      <c r="E1006" s="55">
        <v>3</v>
      </c>
      <c r="F1006" s="57">
        <v>23.6</v>
      </c>
      <c r="G1006">
        <f t="shared" si="25"/>
        <v>65.73</v>
      </c>
      <c r="L1006" s="57">
        <f t="shared" si="24"/>
        <v>70.800000000000011</v>
      </c>
    </row>
    <row r="1007" spans="1:12" x14ac:dyDescent="0.3">
      <c r="A1007" s="55"/>
      <c r="B1007" s="54" t="s">
        <v>98</v>
      </c>
      <c r="C1007" s="54" t="s">
        <v>2462</v>
      </c>
      <c r="D1007" s="56" t="s">
        <v>2425</v>
      </c>
      <c r="E1007" s="55">
        <v>3</v>
      </c>
      <c r="F1007" s="57">
        <v>21.91</v>
      </c>
      <c r="G1007">
        <f t="shared" si="25"/>
        <v>33.300000000000004</v>
      </c>
      <c r="L1007" s="57">
        <f t="shared" si="24"/>
        <v>65.73</v>
      </c>
    </row>
    <row r="1008" spans="1:12" x14ac:dyDescent="0.3">
      <c r="A1008" s="55"/>
      <c r="B1008" s="54" t="s">
        <v>98</v>
      </c>
      <c r="C1008" s="54" t="s">
        <v>2463</v>
      </c>
      <c r="D1008" s="56" t="s">
        <v>2425</v>
      </c>
      <c r="E1008" s="55">
        <v>74</v>
      </c>
      <c r="F1008" s="57">
        <v>0.45</v>
      </c>
      <c r="G1008">
        <f t="shared" si="25"/>
        <v>27.880000000000003</v>
      </c>
      <c r="L1008" s="57">
        <f t="shared" si="24"/>
        <v>33.300000000000004</v>
      </c>
    </row>
    <row r="1009" spans="1:12" ht="26.4" x14ac:dyDescent="0.3">
      <c r="A1009" s="55">
        <v>410</v>
      </c>
      <c r="B1009" s="54" t="s">
        <v>68</v>
      </c>
      <c r="C1009" s="54" t="s">
        <v>2464</v>
      </c>
      <c r="D1009" s="56" t="s">
        <v>94</v>
      </c>
      <c r="E1009" s="55">
        <v>164</v>
      </c>
      <c r="F1009" s="57">
        <v>0.17</v>
      </c>
      <c r="G1009">
        <f t="shared" si="25"/>
        <v>0.44</v>
      </c>
      <c r="L1009" s="57">
        <f t="shared" si="24"/>
        <v>27.880000000000003</v>
      </c>
    </row>
    <row r="1010" spans="1:12" ht="26.4" x14ac:dyDescent="0.3">
      <c r="A1010" s="55">
        <v>411</v>
      </c>
      <c r="B1010" s="54" t="s">
        <v>68</v>
      </c>
      <c r="C1010" s="54" t="s">
        <v>2465</v>
      </c>
      <c r="D1010" s="56" t="s">
        <v>94</v>
      </c>
      <c r="E1010" s="55">
        <v>2</v>
      </c>
      <c r="F1010" s="57">
        <v>0.22</v>
      </c>
      <c r="G1010">
        <f t="shared" si="25"/>
        <v>1146.2</v>
      </c>
      <c r="L1010" s="57">
        <f t="shared" si="24"/>
        <v>0.44</v>
      </c>
    </row>
    <row r="1011" spans="1:12" ht="26.4" x14ac:dyDescent="0.3">
      <c r="A1011" s="55"/>
      <c r="B1011" s="54" t="s">
        <v>98</v>
      </c>
      <c r="C1011" s="54" t="s">
        <v>2466</v>
      </c>
      <c r="D1011" s="56" t="s">
        <v>246</v>
      </c>
      <c r="E1011" s="55">
        <v>10</v>
      </c>
      <c r="F1011" s="57">
        <v>114.62</v>
      </c>
      <c r="G1011">
        <f t="shared" si="25"/>
        <v>401</v>
      </c>
      <c r="L1011" s="57">
        <f t="shared" si="24"/>
        <v>1146.2</v>
      </c>
    </row>
    <row r="1012" spans="1:12" ht="26.4" x14ac:dyDescent="0.3">
      <c r="A1012" s="55">
        <v>4777</v>
      </c>
      <c r="B1012" s="54" t="s">
        <v>68</v>
      </c>
      <c r="C1012" s="54" t="s">
        <v>2467</v>
      </c>
      <c r="D1012" s="56" t="s">
        <v>243</v>
      </c>
      <c r="E1012" s="55">
        <v>50</v>
      </c>
      <c r="F1012" s="57">
        <v>8.02</v>
      </c>
      <c r="G1012">
        <f t="shared" si="25"/>
        <v>233.70000000000002</v>
      </c>
      <c r="L1012" s="57">
        <f t="shared" si="24"/>
        <v>401</v>
      </c>
    </row>
    <row r="1013" spans="1:12" x14ac:dyDescent="0.3">
      <c r="A1013" s="55"/>
      <c r="B1013" s="54" t="s">
        <v>98</v>
      </c>
      <c r="C1013" s="54" t="s">
        <v>2468</v>
      </c>
      <c r="D1013" s="56" t="s">
        <v>2425</v>
      </c>
      <c r="E1013" s="55">
        <v>3</v>
      </c>
      <c r="F1013" s="57">
        <v>77.900000000000006</v>
      </c>
      <c r="G1013">
        <f t="shared" si="25"/>
        <v>607.35</v>
      </c>
      <c r="L1013" s="57">
        <f t="shared" si="24"/>
        <v>233.70000000000002</v>
      </c>
    </row>
    <row r="1014" spans="1:12" x14ac:dyDescent="0.3">
      <c r="A1014" s="55"/>
      <c r="B1014" s="54" t="s">
        <v>98</v>
      </c>
      <c r="C1014" s="54" t="s">
        <v>2469</v>
      </c>
      <c r="D1014" s="56" t="s">
        <v>2425</v>
      </c>
      <c r="E1014" s="55">
        <v>5</v>
      </c>
      <c r="F1014" s="57">
        <v>121.47</v>
      </c>
      <c r="G1014">
        <f t="shared" si="25"/>
        <v>22.250399999999999</v>
      </c>
      <c r="L1014" s="57">
        <f t="shared" si="24"/>
        <v>607.35</v>
      </c>
    </row>
    <row r="1015" spans="1:12" x14ac:dyDescent="0.3">
      <c r="A1015" s="55">
        <v>13</v>
      </c>
      <c r="B1015" s="54" t="s">
        <v>68</v>
      </c>
      <c r="C1015" s="54" t="s">
        <v>2470</v>
      </c>
      <c r="D1015" s="56" t="s">
        <v>243</v>
      </c>
      <c r="E1015" s="55">
        <v>1.46</v>
      </c>
      <c r="F1015" s="57">
        <v>15.24</v>
      </c>
      <c r="G1015">
        <f t="shared" si="25"/>
        <v>702.5</v>
      </c>
      <c r="L1015" s="57">
        <f t="shared" si="24"/>
        <v>22.250399999999999</v>
      </c>
    </row>
    <row r="1016" spans="1:12" x14ac:dyDescent="0.3">
      <c r="A1016" s="55"/>
      <c r="B1016" s="54" t="s">
        <v>98</v>
      </c>
      <c r="C1016" s="54" t="s">
        <v>2471</v>
      </c>
      <c r="D1016" s="56" t="s">
        <v>2425</v>
      </c>
      <c r="E1016" s="55">
        <v>10</v>
      </c>
      <c r="F1016" s="57">
        <v>70.25</v>
      </c>
      <c r="G1016">
        <f t="shared" si="25"/>
        <v>652.68000000000006</v>
      </c>
      <c r="L1016" s="57">
        <f t="shared" si="24"/>
        <v>702.5</v>
      </c>
    </row>
    <row r="1017" spans="1:12" x14ac:dyDescent="0.3">
      <c r="A1017" s="55"/>
      <c r="B1017" s="54" t="s">
        <v>98</v>
      </c>
      <c r="C1017" s="54" t="s">
        <v>2472</v>
      </c>
      <c r="D1017" s="56" t="s">
        <v>2425</v>
      </c>
      <c r="E1017" s="55">
        <v>147</v>
      </c>
      <c r="F1017" s="57">
        <v>4.4400000000000004</v>
      </c>
      <c r="G1017">
        <f t="shared" si="25"/>
        <v>1951.3999999999999</v>
      </c>
      <c r="L1017" s="57">
        <f t="shared" si="24"/>
        <v>652.68000000000006</v>
      </c>
    </row>
    <row r="1018" spans="1:12" x14ac:dyDescent="0.3">
      <c r="A1018" s="55">
        <v>3143</v>
      </c>
      <c r="B1018" s="54" t="s">
        <v>68</v>
      </c>
      <c r="C1018" s="54" t="s">
        <v>2473</v>
      </c>
      <c r="D1018" s="56" t="s">
        <v>94</v>
      </c>
      <c r="E1018" s="55">
        <v>220</v>
      </c>
      <c r="F1018" s="57">
        <v>8.8699999999999992</v>
      </c>
      <c r="G1018">
        <f t="shared" si="25"/>
        <v>41.6</v>
      </c>
      <c r="L1018" s="57">
        <f t="shared" si="24"/>
        <v>1951.3999999999999</v>
      </c>
    </row>
    <row r="1019" spans="1:12" x14ac:dyDescent="0.3">
      <c r="A1019" s="55"/>
      <c r="B1019" s="54" t="s">
        <v>98</v>
      </c>
      <c r="C1019" s="54" t="s">
        <v>2474</v>
      </c>
      <c r="D1019" s="56" t="s">
        <v>2425</v>
      </c>
      <c r="E1019" s="55">
        <v>65</v>
      </c>
      <c r="F1019" s="57">
        <v>0.64</v>
      </c>
      <c r="G1019">
        <f t="shared" si="25"/>
        <v>13.35</v>
      </c>
      <c r="L1019" s="57">
        <f t="shared" si="24"/>
        <v>41.6</v>
      </c>
    </row>
    <row r="1020" spans="1:12" x14ac:dyDescent="0.3">
      <c r="A1020" s="55"/>
      <c r="B1020" s="54" t="s">
        <v>98</v>
      </c>
      <c r="C1020" s="54" t="s">
        <v>2475</v>
      </c>
      <c r="D1020" s="56" t="s">
        <v>2425</v>
      </c>
      <c r="E1020" s="55">
        <v>15</v>
      </c>
      <c r="F1020" s="57">
        <v>0.89</v>
      </c>
      <c r="G1020">
        <f t="shared" si="25"/>
        <v>23.25</v>
      </c>
      <c r="L1020" s="57">
        <f t="shared" si="24"/>
        <v>13.35</v>
      </c>
    </row>
    <row r="1021" spans="1:12" x14ac:dyDescent="0.3">
      <c r="A1021" s="55"/>
      <c r="B1021" s="54" t="s">
        <v>98</v>
      </c>
      <c r="C1021" s="54" t="s">
        <v>2476</v>
      </c>
      <c r="D1021" s="56" t="s">
        <v>2425</v>
      </c>
      <c r="E1021" s="55">
        <v>15</v>
      </c>
      <c r="F1021" s="57">
        <v>1.55</v>
      </c>
      <c r="G1021">
        <f t="shared" si="25"/>
        <v>33.799999999999997</v>
      </c>
      <c r="L1021" s="57">
        <f t="shared" si="24"/>
        <v>23.25</v>
      </c>
    </row>
    <row r="1022" spans="1:12" x14ac:dyDescent="0.3">
      <c r="A1022" s="55">
        <v>3908</v>
      </c>
      <c r="B1022" s="54" t="s">
        <v>68</v>
      </c>
      <c r="C1022" s="54" t="s">
        <v>2477</v>
      </c>
      <c r="D1022" s="56" t="s">
        <v>94</v>
      </c>
      <c r="E1022" s="55">
        <v>5</v>
      </c>
      <c r="F1022" s="57">
        <v>6.76</v>
      </c>
      <c r="G1022">
        <f t="shared" si="25"/>
        <v>75.25</v>
      </c>
      <c r="L1022" s="57">
        <f t="shared" si="24"/>
        <v>33.799999999999997</v>
      </c>
    </row>
    <row r="1023" spans="1:12" ht="26.4" x14ac:dyDescent="0.3">
      <c r="A1023" s="55">
        <v>12410</v>
      </c>
      <c r="B1023" s="54" t="s">
        <v>68</v>
      </c>
      <c r="C1023" s="54" t="s">
        <v>2478</v>
      </c>
      <c r="D1023" s="56" t="s">
        <v>94</v>
      </c>
      <c r="E1023" s="55">
        <v>5</v>
      </c>
      <c r="F1023" s="57">
        <v>15.05</v>
      </c>
      <c r="G1023">
        <f t="shared" si="25"/>
        <v>168.35</v>
      </c>
      <c r="L1023" s="57">
        <f t="shared" si="24"/>
        <v>75.25</v>
      </c>
    </row>
    <row r="1024" spans="1:12" x14ac:dyDescent="0.3">
      <c r="A1024" s="55"/>
      <c r="B1024" s="54" t="s">
        <v>98</v>
      </c>
      <c r="C1024" s="54" t="s">
        <v>2479</v>
      </c>
      <c r="D1024" s="56" t="s">
        <v>2425</v>
      </c>
      <c r="E1024" s="55">
        <v>37</v>
      </c>
      <c r="F1024" s="57">
        <v>4.55</v>
      </c>
      <c r="G1024">
        <f t="shared" si="25"/>
        <v>63</v>
      </c>
      <c r="L1024" s="57">
        <f t="shared" si="24"/>
        <v>168.35</v>
      </c>
    </row>
    <row r="1025" spans="1:12" ht="26.4" x14ac:dyDescent="0.3">
      <c r="A1025" s="55">
        <v>4177</v>
      </c>
      <c r="B1025" s="54" t="s">
        <v>68</v>
      </c>
      <c r="C1025" s="54" t="s">
        <v>2480</v>
      </c>
      <c r="D1025" s="56" t="s">
        <v>94</v>
      </c>
      <c r="E1025" s="55">
        <v>10</v>
      </c>
      <c r="F1025" s="57">
        <v>6.3</v>
      </c>
      <c r="G1025">
        <f t="shared" si="25"/>
        <v>66.150000000000006</v>
      </c>
      <c r="L1025" s="57">
        <f t="shared" si="24"/>
        <v>63</v>
      </c>
    </row>
    <row r="1026" spans="1:12" ht="26.4" x14ac:dyDescent="0.3">
      <c r="A1026" s="55">
        <v>4331</v>
      </c>
      <c r="B1026" s="54" t="s">
        <v>68</v>
      </c>
      <c r="C1026" s="54" t="s">
        <v>2481</v>
      </c>
      <c r="D1026" s="56" t="s">
        <v>94</v>
      </c>
      <c r="E1026" s="55">
        <v>15</v>
      </c>
      <c r="F1026" s="57">
        <v>4.41</v>
      </c>
      <c r="G1026">
        <f t="shared" si="25"/>
        <v>52.800000000000004</v>
      </c>
      <c r="L1026" s="57">
        <f t="shared" si="24"/>
        <v>66.150000000000006</v>
      </c>
    </row>
    <row r="1027" spans="1:12" x14ac:dyDescent="0.3">
      <c r="A1027" s="55"/>
      <c r="B1027" s="54" t="s">
        <v>98</v>
      </c>
      <c r="C1027" s="54" t="s">
        <v>2482</v>
      </c>
      <c r="D1027" s="56" t="s">
        <v>2425</v>
      </c>
      <c r="E1027" s="55">
        <v>10</v>
      </c>
      <c r="F1027" s="57">
        <v>5.28</v>
      </c>
      <c r="G1027">
        <f t="shared" si="25"/>
        <v>275.55</v>
      </c>
      <c r="L1027" s="57">
        <f t="shared" si="24"/>
        <v>52.800000000000004</v>
      </c>
    </row>
    <row r="1028" spans="1:12" x14ac:dyDescent="0.3">
      <c r="A1028" s="55"/>
      <c r="B1028" s="54" t="s">
        <v>98</v>
      </c>
      <c r="C1028" s="54" t="s">
        <v>2483</v>
      </c>
      <c r="D1028" s="56" t="s">
        <v>2425</v>
      </c>
      <c r="E1028" s="55">
        <v>55</v>
      </c>
      <c r="F1028" s="57">
        <v>5.01</v>
      </c>
      <c r="G1028">
        <f t="shared" si="25"/>
        <v>2.08</v>
      </c>
      <c r="L1028" s="57">
        <f t="shared" si="24"/>
        <v>275.55</v>
      </c>
    </row>
    <row r="1029" spans="1:12" x14ac:dyDescent="0.3">
      <c r="A1029" s="55">
        <v>4330</v>
      </c>
      <c r="B1029" s="54" t="s">
        <v>68</v>
      </c>
      <c r="C1029" s="54" t="s">
        <v>2484</v>
      </c>
      <c r="D1029" s="56" t="s">
        <v>94</v>
      </c>
      <c r="E1029" s="55">
        <v>13</v>
      </c>
      <c r="F1029" s="57">
        <v>0.16</v>
      </c>
      <c r="G1029">
        <f t="shared" si="25"/>
        <v>745.58</v>
      </c>
      <c r="L1029" s="57">
        <f t="shared" si="24"/>
        <v>2.08</v>
      </c>
    </row>
    <row r="1030" spans="1:12" x14ac:dyDescent="0.3">
      <c r="A1030" s="55"/>
      <c r="B1030" s="54" t="s">
        <v>98</v>
      </c>
      <c r="C1030" s="54" t="s">
        <v>2485</v>
      </c>
      <c r="D1030" s="56" t="s">
        <v>2425</v>
      </c>
      <c r="E1030" s="55">
        <v>22</v>
      </c>
      <c r="F1030" s="57">
        <v>33.89</v>
      </c>
      <c r="G1030">
        <f t="shared" si="25"/>
        <v>717.6</v>
      </c>
      <c r="L1030" s="57">
        <f t="shared" si="24"/>
        <v>745.58</v>
      </c>
    </row>
    <row r="1031" spans="1:12" x14ac:dyDescent="0.3">
      <c r="A1031" s="55"/>
      <c r="B1031" s="54" t="s">
        <v>98</v>
      </c>
      <c r="C1031" s="54" t="s">
        <v>2486</v>
      </c>
      <c r="D1031" s="56" t="s">
        <v>2425</v>
      </c>
      <c r="E1031" s="55">
        <v>15</v>
      </c>
      <c r="F1031" s="57">
        <v>47.84</v>
      </c>
      <c r="G1031">
        <f t="shared" si="25"/>
        <v>67.900000000000006</v>
      </c>
      <c r="L1031" s="57">
        <f t="shared" si="24"/>
        <v>717.6</v>
      </c>
    </row>
    <row r="1032" spans="1:12" x14ac:dyDescent="0.3">
      <c r="A1032" s="55"/>
      <c r="B1032" s="54" t="s">
        <v>68</v>
      </c>
      <c r="C1032" s="54" t="s">
        <v>2487</v>
      </c>
      <c r="D1032" s="56" t="s">
        <v>246</v>
      </c>
      <c r="E1032" s="55">
        <v>5</v>
      </c>
      <c r="F1032" s="57">
        <v>13.58</v>
      </c>
      <c r="G1032">
        <f t="shared" si="25"/>
        <v>32.94</v>
      </c>
      <c r="L1032" s="57">
        <f t="shared" si="24"/>
        <v>67.900000000000006</v>
      </c>
    </row>
    <row r="1033" spans="1:12" x14ac:dyDescent="0.3">
      <c r="A1033" s="55">
        <v>7161</v>
      </c>
      <c r="B1033" s="54" t="s">
        <v>68</v>
      </c>
      <c r="C1033" s="54" t="s">
        <v>2488</v>
      </c>
      <c r="D1033" s="56" t="s">
        <v>2489</v>
      </c>
      <c r="E1033" s="55">
        <v>7.32</v>
      </c>
      <c r="F1033" s="57">
        <v>4.5</v>
      </c>
      <c r="G1033">
        <f t="shared" si="25"/>
        <v>2518.7799999999997</v>
      </c>
      <c r="L1033" s="57">
        <f t="shared" si="24"/>
        <v>32.94</v>
      </c>
    </row>
    <row r="1034" spans="1:12" x14ac:dyDescent="0.3">
      <c r="A1034" s="55"/>
      <c r="B1034" s="54" t="s">
        <v>98</v>
      </c>
      <c r="C1034" s="54" t="s">
        <v>2490</v>
      </c>
      <c r="D1034" s="56" t="s">
        <v>2425</v>
      </c>
      <c r="E1034" s="55">
        <v>22</v>
      </c>
      <c r="F1034" s="57">
        <v>114.49</v>
      </c>
      <c r="G1034">
        <f t="shared" si="25"/>
        <v>49.044000000000004</v>
      </c>
      <c r="L1034" s="57">
        <f t="shared" si="24"/>
        <v>2518.7799999999997</v>
      </c>
    </row>
    <row r="1035" spans="1:12" x14ac:dyDescent="0.3">
      <c r="A1035" s="55">
        <v>4030</v>
      </c>
      <c r="B1035" s="54" t="s">
        <v>68</v>
      </c>
      <c r="C1035" s="54" t="s">
        <v>2491</v>
      </c>
      <c r="D1035" s="56" t="s">
        <v>2489</v>
      </c>
      <c r="E1035" s="55">
        <v>7.32</v>
      </c>
      <c r="F1035" s="57">
        <v>6.7</v>
      </c>
      <c r="G1035">
        <f t="shared" si="25"/>
        <v>1705.8</v>
      </c>
      <c r="L1035" s="57">
        <f t="shared" si="24"/>
        <v>49.044000000000004</v>
      </c>
    </row>
    <row r="1036" spans="1:12" x14ac:dyDescent="0.3">
      <c r="A1036" s="55"/>
      <c r="B1036" s="54" t="s">
        <v>98</v>
      </c>
      <c r="C1036" s="54" t="s">
        <v>2492</v>
      </c>
      <c r="D1036" s="56" t="s">
        <v>2425</v>
      </c>
      <c r="E1036" s="55">
        <v>15</v>
      </c>
      <c r="F1036" s="57">
        <v>113.72</v>
      </c>
      <c r="G1036">
        <f t="shared" si="25"/>
        <v>508.95</v>
      </c>
      <c r="L1036" s="57">
        <f t="shared" si="24"/>
        <v>1705.8</v>
      </c>
    </row>
    <row r="1037" spans="1:12" ht="26.4" x14ac:dyDescent="0.3">
      <c r="A1037" s="55">
        <v>1</v>
      </c>
      <c r="B1037" s="54" t="s">
        <v>68</v>
      </c>
      <c r="C1037" s="54" t="s">
        <v>2493</v>
      </c>
      <c r="D1037" s="56" t="s">
        <v>243</v>
      </c>
      <c r="E1037" s="55">
        <v>5.85</v>
      </c>
      <c r="F1037" s="57">
        <v>87</v>
      </c>
      <c r="G1037">
        <f t="shared" si="25"/>
        <v>257.12</v>
      </c>
      <c r="L1037" s="57">
        <f t="shared" si="24"/>
        <v>508.95</v>
      </c>
    </row>
    <row r="1038" spans="1:12" x14ac:dyDescent="0.3">
      <c r="A1038" s="55"/>
      <c r="B1038" s="54" t="s">
        <v>98</v>
      </c>
      <c r="C1038" s="54" t="s">
        <v>2494</v>
      </c>
      <c r="D1038" s="56" t="s">
        <v>2425</v>
      </c>
      <c r="E1038" s="55">
        <v>8</v>
      </c>
      <c r="F1038" s="57">
        <v>32.14</v>
      </c>
      <c r="G1038">
        <f t="shared" si="25"/>
        <v>167.34679999999997</v>
      </c>
      <c r="L1038" s="57">
        <f t="shared" si="24"/>
        <v>257.12</v>
      </c>
    </row>
    <row r="1039" spans="1:12" ht="26.4" x14ac:dyDescent="0.3">
      <c r="A1039" s="55">
        <v>2</v>
      </c>
      <c r="B1039" s="54" t="s">
        <v>68</v>
      </c>
      <c r="C1039" s="54" t="s">
        <v>2495</v>
      </c>
      <c r="D1039" s="56" t="s">
        <v>2496</v>
      </c>
      <c r="E1039" s="55">
        <v>8.7799999999999994</v>
      </c>
      <c r="F1039" s="57">
        <v>19.059999999999999</v>
      </c>
      <c r="G1039">
        <f t="shared" si="25"/>
        <v>821.80640000000005</v>
      </c>
      <c r="L1039" s="57">
        <f t="shared" si="24"/>
        <v>167.34679999999997</v>
      </c>
    </row>
    <row r="1040" spans="1:12" ht="26.4" x14ac:dyDescent="0.3">
      <c r="A1040" s="55"/>
      <c r="B1040" s="54" t="s">
        <v>68</v>
      </c>
      <c r="C1040" s="54" t="s">
        <v>2497</v>
      </c>
      <c r="D1040" s="56" t="s">
        <v>243</v>
      </c>
      <c r="E1040" s="55">
        <v>2.93</v>
      </c>
      <c r="F1040" s="57">
        <v>280.48</v>
      </c>
      <c r="G1040">
        <f t="shared" si="25"/>
        <v>62.96</v>
      </c>
      <c r="L1040" s="57">
        <f t="shared" si="24"/>
        <v>821.80640000000005</v>
      </c>
    </row>
    <row r="1041" spans="1:12" ht="22.5" customHeight="1" x14ac:dyDescent="0.3">
      <c r="A1041" s="55"/>
      <c r="B1041" s="54" t="s">
        <v>98</v>
      </c>
      <c r="C1041" s="54" t="s">
        <v>2498</v>
      </c>
      <c r="D1041" s="56" t="s">
        <v>2425</v>
      </c>
      <c r="E1041" s="55">
        <v>8</v>
      </c>
      <c r="F1041" s="57">
        <v>7.87</v>
      </c>
      <c r="G1041">
        <f t="shared" si="25"/>
        <v>57.2</v>
      </c>
      <c r="L1041" s="57">
        <f t="shared" si="24"/>
        <v>62.96</v>
      </c>
    </row>
    <row r="1042" spans="1:12" x14ac:dyDescent="0.3">
      <c r="A1042" s="55"/>
      <c r="B1042" s="54" t="s">
        <v>98</v>
      </c>
      <c r="C1042" s="54" t="s">
        <v>2499</v>
      </c>
      <c r="D1042" s="56" t="s">
        <v>2425</v>
      </c>
      <c r="E1042" s="55">
        <v>8</v>
      </c>
      <c r="F1042" s="57">
        <v>7.15</v>
      </c>
      <c r="G1042">
        <f t="shared" si="25"/>
        <v>139.84</v>
      </c>
      <c r="L1042" s="57">
        <f t="shared" si="24"/>
        <v>57.2</v>
      </c>
    </row>
    <row r="1043" spans="1:12" x14ac:dyDescent="0.3">
      <c r="A1043" s="55"/>
      <c r="B1043" s="54" t="s">
        <v>98</v>
      </c>
      <c r="C1043" s="54" t="s">
        <v>2500</v>
      </c>
      <c r="D1043" s="56" t="s">
        <v>2425</v>
      </c>
      <c r="E1043" s="55">
        <v>8</v>
      </c>
      <c r="F1043" s="57">
        <v>17.48</v>
      </c>
      <c r="G1043">
        <f t="shared" si="25"/>
        <v>148.32</v>
      </c>
      <c r="L1043" s="57">
        <f t="shared" si="24"/>
        <v>139.84</v>
      </c>
    </row>
    <row r="1044" spans="1:12" x14ac:dyDescent="0.3">
      <c r="A1044" s="55"/>
      <c r="B1044" s="54" t="s">
        <v>98</v>
      </c>
      <c r="C1044" s="54" t="s">
        <v>2501</v>
      </c>
      <c r="D1044" s="56" t="s">
        <v>2425</v>
      </c>
      <c r="E1044" s="55">
        <v>8</v>
      </c>
      <c r="F1044" s="57">
        <v>18.54</v>
      </c>
      <c r="G1044">
        <f t="shared" si="25"/>
        <v>79.36</v>
      </c>
      <c r="L1044" s="57">
        <f t="shared" si="24"/>
        <v>148.32</v>
      </c>
    </row>
    <row r="1045" spans="1:12" x14ac:dyDescent="0.3">
      <c r="A1045" s="55"/>
      <c r="B1045" s="54" t="s">
        <v>98</v>
      </c>
      <c r="C1045" s="54" t="s">
        <v>2502</v>
      </c>
      <c r="D1045" s="56" t="s">
        <v>2425</v>
      </c>
      <c r="E1045" s="55">
        <v>8</v>
      </c>
      <c r="F1045" s="57">
        <v>9.92</v>
      </c>
      <c r="G1045">
        <f t="shared" si="25"/>
        <v>215.16</v>
      </c>
      <c r="L1045" s="57">
        <f t="shared" si="24"/>
        <v>79.36</v>
      </c>
    </row>
    <row r="1046" spans="1:12" x14ac:dyDescent="0.3">
      <c r="A1046" s="55"/>
      <c r="B1046" s="54" t="s">
        <v>98</v>
      </c>
      <c r="C1046" s="54" t="s">
        <v>2503</v>
      </c>
      <c r="D1046" s="56" t="s">
        <v>2425</v>
      </c>
      <c r="E1046" s="55">
        <v>11</v>
      </c>
      <c r="F1046" s="57">
        <v>19.559999999999999</v>
      </c>
      <c r="G1046">
        <f t="shared" si="25"/>
        <v>66.03</v>
      </c>
      <c r="L1046" s="57">
        <f t="shared" si="24"/>
        <v>215.16</v>
      </c>
    </row>
    <row r="1047" spans="1:12" x14ac:dyDescent="0.3">
      <c r="A1047" s="55"/>
      <c r="B1047" s="54" t="s">
        <v>98</v>
      </c>
      <c r="C1047" s="54" t="s">
        <v>2504</v>
      </c>
      <c r="D1047" s="56" t="s">
        <v>2425</v>
      </c>
      <c r="E1047" s="55">
        <v>3</v>
      </c>
      <c r="F1047" s="57">
        <v>22.01</v>
      </c>
      <c r="G1047">
        <f t="shared" si="25"/>
        <v>211.6</v>
      </c>
      <c r="L1047" s="57">
        <f t="shared" si="24"/>
        <v>66.03</v>
      </c>
    </row>
    <row r="1048" spans="1:12" x14ac:dyDescent="0.3">
      <c r="A1048" s="55"/>
      <c r="B1048" s="54" t="s">
        <v>98</v>
      </c>
      <c r="C1048" s="54" t="s">
        <v>2505</v>
      </c>
      <c r="D1048" s="56" t="s">
        <v>2425</v>
      </c>
      <c r="E1048" s="55">
        <v>8</v>
      </c>
      <c r="F1048" s="57">
        <v>26.45</v>
      </c>
      <c r="G1048">
        <f t="shared" si="25"/>
        <v>187.92</v>
      </c>
      <c r="L1048" s="57">
        <f t="shared" si="24"/>
        <v>211.6</v>
      </c>
    </row>
    <row r="1049" spans="1:12" x14ac:dyDescent="0.3">
      <c r="A1049" s="55"/>
      <c r="B1049" s="54" t="s">
        <v>98</v>
      </c>
      <c r="C1049" s="54" t="s">
        <v>2506</v>
      </c>
      <c r="D1049" s="56" t="s">
        <v>2425</v>
      </c>
      <c r="E1049" s="55">
        <v>8</v>
      </c>
      <c r="F1049" s="57">
        <v>23.49</v>
      </c>
      <c r="G1049">
        <f t="shared" si="25"/>
        <v>88.4</v>
      </c>
      <c r="L1049" s="57">
        <f t="shared" si="24"/>
        <v>187.92</v>
      </c>
    </row>
    <row r="1050" spans="1:12" x14ac:dyDescent="0.3">
      <c r="A1050" s="55"/>
      <c r="B1050" s="54" t="s">
        <v>98</v>
      </c>
      <c r="C1050" s="54" t="s">
        <v>2507</v>
      </c>
      <c r="D1050" s="56" t="s">
        <v>2425</v>
      </c>
      <c r="E1050" s="55">
        <v>8</v>
      </c>
      <c r="F1050" s="57">
        <v>11.05</v>
      </c>
      <c r="G1050">
        <f t="shared" si="25"/>
        <v>377.85</v>
      </c>
      <c r="L1050" s="57">
        <f t="shared" si="24"/>
        <v>88.4</v>
      </c>
    </row>
    <row r="1051" spans="1:12" x14ac:dyDescent="0.3">
      <c r="A1051" s="55"/>
      <c r="B1051" s="54" t="s">
        <v>98</v>
      </c>
      <c r="C1051" s="54" t="s">
        <v>2508</v>
      </c>
      <c r="D1051" s="56" t="s">
        <v>2425</v>
      </c>
      <c r="E1051" s="55">
        <v>15</v>
      </c>
      <c r="F1051" s="57">
        <v>25.19</v>
      </c>
      <c r="G1051">
        <f t="shared" si="25"/>
        <v>241.66949999999997</v>
      </c>
      <c r="L1051" s="57">
        <f t="shared" si="24"/>
        <v>377.85</v>
      </c>
    </row>
    <row r="1052" spans="1:12" ht="26.4" x14ac:dyDescent="0.3">
      <c r="A1052" s="55"/>
      <c r="B1052" s="54" t="s">
        <v>68</v>
      </c>
      <c r="C1052" s="54" t="s">
        <v>2509</v>
      </c>
      <c r="D1052" s="56" t="s">
        <v>243</v>
      </c>
      <c r="E1052" s="55">
        <v>4.3899999999999997</v>
      </c>
      <c r="F1052" s="57">
        <v>55.05</v>
      </c>
      <c r="G1052">
        <f t="shared" si="25"/>
        <v>238.32</v>
      </c>
      <c r="L1052" s="57">
        <f t="shared" si="24"/>
        <v>241.66949999999997</v>
      </c>
    </row>
    <row r="1053" spans="1:12" x14ac:dyDescent="0.3">
      <c r="A1053" s="55"/>
      <c r="B1053" s="54" t="s">
        <v>98</v>
      </c>
      <c r="C1053" s="54" t="s">
        <v>2510</v>
      </c>
      <c r="D1053" s="56" t="s">
        <v>2425</v>
      </c>
      <c r="E1053" s="55">
        <v>18</v>
      </c>
      <c r="F1053" s="57">
        <v>13.24</v>
      </c>
      <c r="G1053">
        <f t="shared" si="25"/>
        <v>136.25</v>
      </c>
      <c r="L1053" s="57">
        <f t="shared" si="24"/>
        <v>238.32</v>
      </c>
    </row>
    <row r="1054" spans="1:12" x14ac:dyDescent="0.3">
      <c r="A1054" s="55"/>
      <c r="B1054" s="54" t="s">
        <v>98</v>
      </c>
      <c r="C1054" s="54" t="s">
        <v>2511</v>
      </c>
      <c r="D1054" s="56" t="s">
        <v>2425</v>
      </c>
      <c r="E1054" s="55">
        <v>5</v>
      </c>
      <c r="F1054" s="57">
        <v>27.25</v>
      </c>
      <c r="G1054">
        <f t="shared" si="25"/>
        <v>3375</v>
      </c>
      <c r="L1054" s="57">
        <f t="shared" si="24"/>
        <v>136.25</v>
      </c>
    </row>
    <row r="1055" spans="1:12" ht="26.4" x14ac:dyDescent="0.3">
      <c r="A1055" s="55"/>
      <c r="B1055" s="54" t="s">
        <v>68</v>
      </c>
      <c r="C1055" s="54" t="s">
        <v>2512</v>
      </c>
      <c r="D1055" s="56" t="s">
        <v>246</v>
      </c>
      <c r="E1055" s="55">
        <v>90</v>
      </c>
      <c r="F1055" s="57">
        <v>37.5</v>
      </c>
      <c r="G1055">
        <f t="shared" si="25"/>
        <v>267.14</v>
      </c>
      <c r="L1055" s="57">
        <f t="shared" si="24"/>
        <v>3375</v>
      </c>
    </row>
    <row r="1056" spans="1:12" x14ac:dyDescent="0.3">
      <c r="A1056" s="55"/>
      <c r="B1056" s="54" t="s">
        <v>98</v>
      </c>
      <c r="C1056" s="54" t="s">
        <v>2513</v>
      </c>
      <c r="D1056" s="56" t="s">
        <v>2425</v>
      </c>
      <c r="E1056" s="55">
        <v>37</v>
      </c>
      <c r="F1056" s="57">
        <v>7.22</v>
      </c>
      <c r="L1056" s="57">
        <f t="shared" si="24"/>
        <v>267.14</v>
      </c>
    </row>
    <row r="1057" spans="1:12" ht="26.4" x14ac:dyDescent="0.3">
      <c r="A1057" s="55"/>
      <c r="B1057" s="54" t="s">
        <v>98</v>
      </c>
      <c r="C1057" s="54" t="s">
        <v>2514</v>
      </c>
      <c r="D1057" s="56" t="s">
        <v>246</v>
      </c>
      <c r="E1057" s="55">
        <v>23</v>
      </c>
      <c r="F1057" s="57">
        <v>16.460183683962775</v>
      </c>
      <c r="G1057">
        <f t="shared" ref="G1057:G1096" si="26">E1058*F1058</f>
        <v>590.61</v>
      </c>
      <c r="L1057" s="57">
        <f t="shared" si="24"/>
        <v>378.58422473114382</v>
      </c>
    </row>
    <row r="1058" spans="1:12" ht="26.4" x14ac:dyDescent="0.3">
      <c r="A1058" s="55">
        <v>10886</v>
      </c>
      <c r="B1058" s="54" t="s">
        <v>68</v>
      </c>
      <c r="C1058" s="54" t="s">
        <v>2515</v>
      </c>
      <c r="D1058" s="56" t="s">
        <v>94</v>
      </c>
      <c r="E1058" s="55">
        <v>3</v>
      </c>
      <c r="F1058" s="57">
        <v>196.87</v>
      </c>
      <c r="G1058">
        <f t="shared" si="26"/>
        <v>1869.21</v>
      </c>
      <c r="L1058" s="57">
        <f t="shared" si="24"/>
        <v>590.61</v>
      </c>
    </row>
    <row r="1059" spans="1:12" ht="26.4" x14ac:dyDescent="0.3">
      <c r="A1059" s="55">
        <v>10888</v>
      </c>
      <c r="B1059" s="54" t="s">
        <v>68</v>
      </c>
      <c r="C1059" s="54" t="s">
        <v>2516</v>
      </c>
      <c r="D1059" s="56" t="s">
        <v>94</v>
      </c>
      <c r="E1059" s="55">
        <v>3</v>
      </c>
      <c r="F1059" s="57">
        <v>623.07000000000005</v>
      </c>
      <c r="G1059">
        <f t="shared" si="26"/>
        <v>2025</v>
      </c>
      <c r="L1059" s="57">
        <f t="shared" si="24"/>
        <v>1869.21</v>
      </c>
    </row>
    <row r="1060" spans="1:12" ht="26.4" x14ac:dyDescent="0.3">
      <c r="A1060" s="55">
        <v>10889</v>
      </c>
      <c r="B1060" s="54" t="s">
        <v>68</v>
      </c>
      <c r="C1060" s="54" t="s">
        <v>2517</v>
      </c>
      <c r="D1060" s="56" t="s">
        <v>94</v>
      </c>
      <c r="E1060" s="55">
        <v>3</v>
      </c>
      <c r="F1060" s="57">
        <v>675</v>
      </c>
      <c r="G1060">
        <f t="shared" si="26"/>
        <v>1246.1199999999999</v>
      </c>
      <c r="L1060" s="57">
        <f t="shared" si="24"/>
        <v>2025</v>
      </c>
    </row>
    <row r="1061" spans="1:12" ht="26.4" x14ac:dyDescent="0.3">
      <c r="A1061" s="55">
        <v>10890</v>
      </c>
      <c r="B1061" s="54" t="s">
        <v>68</v>
      </c>
      <c r="C1061" s="54" t="s">
        <v>2518</v>
      </c>
      <c r="D1061" s="56" t="s">
        <v>94</v>
      </c>
      <c r="E1061" s="55">
        <v>4</v>
      </c>
      <c r="F1061" s="57">
        <v>311.52999999999997</v>
      </c>
      <c r="G1061">
        <f t="shared" si="26"/>
        <v>571.14</v>
      </c>
      <c r="L1061" s="57">
        <f t="shared" si="24"/>
        <v>1246.1199999999999</v>
      </c>
    </row>
    <row r="1062" spans="1:12" ht="26.4" x14ac:dyDescent="0.3">
      <c r="A1062" s="55">
        <v>10891</v>
      </c>
      <c r="B1062" s="54" t="s">
        <v>68</v>
      </c>
      <c r="C1062" s="54" t="s">
        <v>2519</v>
      </c>
      <c r="D1062" s="56" t="s">
        <v>94</v>
      </c>
      <c r="E1062" s="55">
        <v>3</v>
      </c>
      <c r="F1062" s="57">
        <v>190.38</v>
      </c>
      <c r="G1062">
        <f t="shared" si="26"/>
        <v>675</v>
      </c>
      <c r="L1062" s="57">
        <f t="shared" si="24"/>
        <v>571.14</v>
      </c>
    </row>
    <row r="1063" spans="1:12" ht="26.4" x14ac:dyDescent="0.3">
      <c r="A1063" s="55">
        <v>10892</v>
      </c>
      <c r="B1063" s="54" t="s">
        <v>68</v>
      </c>
      <c r="C1063" s="54" t="s">
        <v>2520</v>
      </c>
      <c r="D1063" s="56" t="s">
        <v>94</v>
      </c>
      <c r="E1063" s="55">
        <v>3</v>
      </c>
      <c r="F1063" s="57">
        <v>225</v>
      </c>
      <c r="G1063">
        <f t="shared" si="26"/>
        <v>804.78</v>
      </c>
      <c r="L1063" s="57">
        <f t="shared" si="24"/>
        <v>675</v>
      </c>
    </row>
    <row r="1064" spans="1:12" ht="26.4" x14ac:dyDescent="0.3">
      <c r="A1064" s="55">
        <v>20977</v>
      </c>
      <c r="B1064" s="54" t="s">
        <v>68</v>
      </c>
      <c r="C1064" s="54" t="s">
        <v>2521</v>
      </c>
      <c r="D1064" s="56" t="s">
        <v>94</v>
      </c>
      <c r="E1064" s="55">
        <v>3</v>
      </c>
      <c r="F1064" s="57">
        <v>268.26</v>
      </c>
      <c r="G1064">
        <f t="shared" si="26"/>
        <v>3128</v>
      </c>
      <c r="L1064" s="57">
        <f t="shared" si="24"/>
        <v>804.78</v>
      </c>
    </row>
    <row r="1065" spans="1:12" ht="26.4" x14ac:dyDescent="0.3">
      <c r="A1065" s="55"/>
      <c r="B1065" s="54" t="s">
        <v>98</v>
      </c>
      <c r="C1065" s="54" t="s">
        <v>2522</v>
      </c>
      <c r="D1065" s="56" t="s">
        <v>94</v>
      </c>
      <c r="E1065" s="55">
        <v>8</v>
      </c>
      <c r="F1065" s="57">
        <v>391</v>
      </c>
      <c r="G1065">
        <f t="shared" si="26"/>
        <v>406</v>
      </c>
      <c r="L1065" s="57">
        <f t="shared" si="24"/>
        <v>3128</v>
      </c>
    </row>
    <row r="1066" spans="1:12" x14ac:dyDescent="0.3">
      <c r="A1066" s="55"/>
      <c r="B1066" s="54" t="s">
        <v>98</v>
      </c>
      <c r="C1066" s="54" t="s">
        <v>2523</v>
      </c>
      <c r="D1066" s="56" t="s">
        <v>94</v>
      </c>
      <c r="E1066" s="55">
        <v>21</v>
      </c>
      <c r="F1066" s="57">
        <v>19.333333333333332</v>
      </c>
      <c r="G1066">
        <f t="shared" si="26"/>
        <v>75</v>
      </c>
      <c r="L1066" s="57">
        <f t="shared" ref="L1066:L1097" si="27">F1066*E1066</f>
        <v>406</v>
      </c>
    </row>
    <row r="1067" spans="1:12" x14ac:dyDescent="0.3">
      <c r="A1067" s="55"/>
      <c r="B1067" s="54" t="s">
        <v>98</v>
      </c>
      <c r="C1067" s="54" t="s">
        <v>2524</v>
      </c>
      <c r="D1067" s="56" t="s">
        <v>94</v>
      </c>
      <c r="E1067" s="55">
        <v>3</v>
      </c>
      <c r="F1067" s="57">
        <v>25</v>
      </c>
      <c r="G1067">
        <f t="shared" si="26"/>
        <v>286</v>
      </c>
      <c r="L1067" s="57">
        <f t="shared" si="27"/>
        <v>75</v>
      </c>
    </row>
    <row r="1068" spans="1:12" x14ac:dyDescent="0.3">
      <c r="A1068" s="55"/>
      <c r="B1068" s="54" t="s">
        <v>98</v>
      </c>
      <c r="C1068" s="54" t="s">
        <v>2525</v>
      </c>
      <c r="D1068" s="56" t="s">
        <v>94</v>
      </c>
      <c r="E1068" s="55">
        <v>3</v>
      </c>
      <c r="F1068" s="57">
        <v>95.333333333333329</v>
      </c>
      <c r="G1068">
        <f t="shared" si="26"/>
        <v>314</v>
      </c>
      <c r="L1068" s="57">
        <f t="shared" si="27"/>
        <v>286</v>
      </c>
    </row>
    <row r="1069" spans="1:12" x14ac:dyDescent="0.3">
      <c r="A1069" s="55"/>
      <c r="B1069" s="54" t="s">
        <v>98</v>
      </c>
      <c r="C1069" s="54" t="s">
        <v>2526</v>
      </c>
      <c r="D1069" s="56" t="s">
        <v>94</v>
      </c>
      <c r="E1069" s="55">
        <v>3</v>
      </c>
      <c r="F1069" s="57">
        <v>104.66666666666667</v>
      </c>
      <c r="G1069">
        <f t="shared" si="26"/>
        <v>333</v>
      </c>
      <c r="L1069" s="57">
        <f t="shared" si="27"/>
        <v>314</v>
      </c>
    </row>
    <row r="1070" spans="1:12" x14ac:dyDescent="0.3">
      <c r="A1070" s="55"/>
      <c r="B1070" s="54" t="s">
        <v>98</v>
      </c>
      <c r="C1070" s="54" t="s">
        <v>2527</v>
      </c>
      <c r="D1070" s="56" t="s">
        <v>94</v>
      </c>
      <c r="E1070" s="55">
        <v>3</v>
      </c>
      <c r="F1070" s="57">
        <v>111</v>
      </c>
      <c r="G1070">
        <f t="shared" si="26"/>
        <v>1302</v>
      </c>
      <c r="L1070" s="57">
        <f t="shared" si="27"/>
        <v>333</v>
      </c>
    </row>
    <row r="1071" spans="1:12" x14ac:dyDescent="0.3">
      <c r="A1071" s="55"/>
      <c r="B1071" s="54" t="s">
        <v>98</v>
      </c>
      <c r="C1071" s="54" t="s">
        <v>2528</v>
      </c>
      <c r="D1071" s="56" t="s">
        <v>94</v>
      </c>
      <c r="E1071" s="55">
        <v>3</v>
      </c>
      <c r="F1071" s="57">
        <v>434</v>
      </c>
      <c r="G1071">
        <f t="shared" si="26"/>
        <v>1485</v>
      </c>
      <c r="L1071" s="57">
        <f t="shared" si="27"/>
        <v>1302</v>
      </c>
    </row>
    <row r="1072" spans="1:12" x14ac:dyDescent="0.3">
      <c r="A1072" s="55"/>
      <c r="B1072" s="54" t="s">
        <v>98</v>
      </c>
      <c r="C1072" s="54" t="s">
        <v>2529</v>
      </c>
      <c r="D1072" s="56" t="s">
        <v>94</v>
      </c>
      <c r="E1072" s="55">
        <v>3</v>
      </c>
      <c r="F1072" s="57">
        <v>495</v>
      </c>
      <c r="G1072">
        <f t="shared" si="26"/>
        <v>8850</v>
      </c>
      <c r="L1072" s="57">
        <f t="shared" si="27"/>
        <v>1485</v>
      </c>
    </row>
    <row r="1073" spans="1:12" x14ac:dyDescent="0.3">
      <c r="A1073" s="55"/>
      <c r="B1073" s="54" t="s">
        <v>98</v>
      </c>
      <c r="C1073" s="54" t="s">
        <v>2530</v>
      </c>
      <c r="D1073" s="56" t="s">
        <v>94</v>
      </c>
      <c r="E1073" s="55">
        <v>118</v>
      </c>
      <c r="F1073" s="57">
        <v>75</v>
      </c>
      <c r="G1073">
        <f t="shared" si="26"/>
        <v>163</v>
      </c>
      <c r="L1073" s="57">
        <f t="shared" si="27"/>
        <v>8850</v>
      </c>
    </row>
    <row r="1074" spans="1:12" x14ac:dyDescent="0.3">
      <c r="A1074" s="55"/>
      <c r="B1074" s="54" t="s">
        <v>98</v>
      </c>
      <c r="C1074" s="54" t="s">
        <v>2531</v>
      </c>
      <c r="D1074" s="56" t="s">
        <v>94</v>
      </c>
      <c r="E1074" s="55">
        <v>3</v>
      </c>
      <c r="F1074" s="57">
        <v>54.333333333333336</v>
      </c>
      <c r="G1074">
        <f t="shared" si="26"/>
        <v>74</v>
      </c>
      <c r="L1074" s="57">
        <f t="shared" si="27"/>
        <v>163</v>
      </c>
    </row>
    <row r="1075" spans="1:12" x14ac:dyDescent="0.3">
      <c r="A1075" s="55"/>
      <c r="B1075" s="54" t="s">
        <v>98</v>
      </c>
      <c r="C1075" s="54" t="s">
        <v>2532</v>
      </c>
      <c r="D1075" s="56" t="s">
        <v>94</v>
      </c>
      <c r="E1075" s="55">
        <v>3</v>
      </c>
      <c r="F1075" s="57">
        <v>24.666666666666668</v>
      </c>
      <c r="G1075">
        <f t="shared" si="26"/>
        <v>360</v>
      </c>
      <c r="L1075" s="57">
        <f t="shared" si="27"/>
        <v>74</v>
      </c>
    </row>
    <row r="1076" spans="1:12" x14ac:dyDescent="0.3">
      <c r="A1076" s="55"/>
      <c r="B1076" s="54" t="s">
        <v>98</v>
      </c>
      <c r="C1076" s="54" t="s">
        <v>2533</v>
      </c>
      <c r="D1076" s="56" t="s">
        <v>94</v>
      </c>
      <c r="E1076" s="55">
        <v>3</v>
      </c>
      <c r="F1076" s="57">
        <v>120</v>
      </c>
      <c r="G1076">
        <f t="shared" si="26"/>
        <v>280</v>
      </c>
      <c r="L1076" s="57">
        <f t="shared" si="27"/>
        <v>360</v>
      </c>
    </row>
    <row r="1077" spans="1:12" x14ac:dyDescent="0.3">
      <c r="A1077" s="55"/>
      <c r="B1077" s="54" t="s">
        <v>98</v>
      </c>
      <c r="C1077" s="54" t="s">
        <v>2534</v>
      </c>
      <c r="D1077" s="56" t="s">
        <v>94</v>
      </c>
      <c r="E1077" s="55">
        <v>3</v>
      </c>
      <c r="F1077" s="57">
        <v>93.333333333333329</v>
      </c>
      <c r="G1077">
        <f t="shared" si="26"/>
        <v>656</v>
      </c>
      <c r="L1077" s="57">
        <f t="shared" si="27"/>
        <v>280</v>
      </c>
    </row>
    <row r="1078" spans="1:12" x14ac:dyDescent="0.3">
      <c r="A1078" s="55"/>
      <c r="B1078" s="54" t="s">
        <v>98</v>
      </c>
      <c r="C1078" s="54" t="s">
        <v>2535</v>
      </c>
      <c r="D1078" s="56" t="s">
        <v>94</v>
      </c>
      <c r="E1078" s="55">
        <v>6</v>
      </c>
      <c r="F1078" s="57">
        <v>109.33333333333333</v>
      </c>
      <c r="G1078">
        <f t="shared" si="26"/>
        <v>265</v>
      </c>
      <c r="L1078" s="57">
        <f t="shared" si="27"/>
        <v>656</v>
      </c>
    </row>
    <row r="1079" spans="1:12" x14ac:dyDescent="0.3">
      <c r="A1079" s="55"/>
      <c r="B1079" s="54" t="s">
        <v>98</v>
      </c>
      <c r="C1079" s="54" t="s">
        <v>2536</v>
      </c>
      <c r="D1079" s="56" t="s">
        <v>94</v>
      </c>
      <c r="E1079" s="55">
        <v>3</v>
      </c>
      <c r="F1079" s="57">
        <v>88.333333333333329</v>
      </c>
      <c r="G1079">
        <f t="shared" si="26"/>
        <v>133</v>
      </c>
      <c r="L1079" s="57">
        <f t="shared" si="27"/>
        <v>265</v>
      </c>
    </row>
    <row r="1080" spans="1:12" x14ac:dyDescent="0.3">
      <c r="A1080" s="55"/>
      <c r="B1080" s="54" t="s">
        <v>98</v>
      </c>
      <c r="C1080" s="54" t="s">
        <v>2537</v>
      </c>
      <c r="D1080" s="56" t="s">
        <v>94</v>
      </c>
      <c r="E1080" s="55">
        <v>3</v>
      </c>
      <c r="F1080" s="57">
        <v>44.333333333333336</v>
      </c>
      <c r="G1080">
        <f t="shared" si="26"/>
        <v>832.5</v>
      </c>
      <c r="L1080" s="57">
        <f t="shared" si="27"/>
        <v>133</v>
      </c>
    </row>
    <row r="1081" spans="1:12" x14ac:dyDescent="0.3">
      <c r="A1081" s="55"/>
      <c r="B1081" s="54" t="s">
        <v>98</v>
      </c>
      <c r="C1081" s="54" t="s">
        <v>2538</v>
      </c>
      <c r="D1081" s="56" t="s">
        <v>2425</v>
      </c>
      <c r="E1081" s="55">
        <v>3</v>
      </c>
      <c r="F1081" s="57">
        <v>277.5</v>
      </c>
      <c r="G1081">
        <f t="shared" si="26"/>
        <v>330</v>
      </c>
      <c r="L1081" s="57">
        <f t="shared" si="27"/>
        <v>832.5</v>
      </c>
    </row>
    <row r="1082" spans="1:12" x14ac:dyDescent="0.3">
      <c r="A1082" s="55"/>
      <c r="B1082" s="54" t="s">
        <v>98</v>
      </c>
      <c r="C1082" s="54" t="s">
        <v>2539</v>
      </c>
      <c r="D1082" s="56" t="s">
        <v>94</v>
      </c>
      <c r="E1082" s="55">
        <v>6</v>
      </c>
      <c r="F1082" s="57">
        <v>55</v>
      </c>
      <c r="G1082">
        <f t="shared" si="26"/>
        <v>585</v>
      </c>
      <c r="L1082" s="57">
        <f t="shared" si="27"/>
        <v>330</v>
      </c>
    </row>
    <row r="1083" spans="1:12" x14ac:dyDescent="0.3">
      <c r="A1083" s="55"/>
      <c r="B1083" s="54" t="s">
        <v>98</v>
      </c>
      <c r="C1083" s="54" t="s">
        <v>2540</v>
      </c>
      <c r="D1083" s="56" t="s">
        <v>94</v>
      </c>
      <c r="E1083" s="55">
        <v>9</v>
      </c>
      <c r="F1083" s="57">
        <v>65</v>
      </c>
      <c r="G1083">
        <f t="shared" si="26"/>
        <v>1180</v>
      </c>
      <c r="L1083" s="57">
        <f t="shared" si="27"/>
        <v>585</v>
      </c>
    </row>
    <row r="1084" spans="1:12" x14ac:dyDescent="0.3">
      <c r="A1084" s="55"/>
      <c r="B1084" s="54" t="s">
        <v>98</v>
      </c>
      <c r="C1084" s="54" t="s">
        <v>2541</v>
      </c>
      <c r="D1084" s="56" t="s">
        <v>2425</v>
      </c>
      <c r="E1084" s="55">
        <v>118</v>
      </c>
      <c r="F1084" s="57">
        <v>10</v>
      </c>
      <c r="G1084">
        <f t="shared" si="26"/>
        <v>30</v>
      </c>
      <c r="L1084" s="57">
        <f t="shared" si="27"/>
        <v>1180</v>
      </c>
    </row>
    <row r="1085" spans="1:12" x14ac:dyDescent="0.3">
      <c r="A1085" s="55"/>
      <c r="B1085" s="54" t="s">
        <v>98</v>
      </c>
      <c r="C1085" s="54" t="s">
        <v>2542</v>
      </c>
      <c r="D1085" s="56" t="s">
        <v>2425</v>
      </c>
      <c r="E1085" s="55">
        <v>3</v>
      </c>
      <c r="F1085" s="57">
        <v>10</v>
      </c>
      <c r="G1085">
        <f t="shared" si="26"/>
        <v>180</v>
      </c>
      <c r="L1085" s="57">
        <f t="shared" si="27"/>
        <v>30</v>
      </c>
    </row>
    <row r="1086" spans="1:12" x14ac:dyDescent="0.3">
      <c r="A1086" s="55"/>
      <c r="B1086" s="54" t="s">
        <v>98</v>
      </c>
      <c r="C1086" s="54" t="s">
        <v>2543</v>
      </c>
      <c r="D1086" s="56" t="s">
        <v>2425</v>
      </c>
      <c r="E1086" s="55">
        <v>18</v>
      </c>
      <c r="F1086" s="57">
        <v>10</v>
      </c>
      <c r="G1086">
        <f t="shared" si="26"/>
        <v>30</v>
      </c>
      <c r="L1086" s="57">
        <f t="shared" si="27"/>
        <v>180</v>
      </c>
    </row>
    <row r="1087" spans="1:12" x14ac:dyDescent="0.3">
      <c r="A1087" s="55"/>
      <c r="B1087" s="54" t="s">
        <v>98</v>
      </c>
      <c r="C1087" s="54" t="s">
        <v>2544</v>
      </c>
      <c r="D1087" s="56" t="s">
        <v>2425</v>
      </c>
      <c r="E1087" s="55">
        <v>3</v>
      </c>
      <c r="F1087" s="57">
        <v>10</v>
      </c>
      <c r="G1087">
        <f t="shared" si="26"/>
        <v>60</v>
      </c>
      <c r="L1087" s="57">
        <f t="shared" si="27"/>
        <v>30</v>
      </c>
    </row>
    <row r="1088" spans="1:12" x14ac:dyDescent="0.3">
      <c r="A1088" s="55"/>
      <c r="B1088" s="54" t="s">
        <v>98</v>
      </c>
      <c r="C1088" s="54" t="s">
        <v>2545</v>
      </c>
      <c r="D1088" s="56" t="s">
        <v>2425</v>
      </c>
      <c r="E1088" s="55">
        <v>6</v>
      </c>
      <c r="F1088" s="57">
        <v>10</v>
      </c>
      <c r="G1088">
        <f t="shared" si="26"/>
        <v>90</v>
      </c>
      <c r="L1088" s="57">
        <f t="shared" si="27"/>
        <v>60</v>
      </c>
    </row>
    <row r="1089" spans="1:12" x14ac:dyDescent="0.3">
      <c r="A1089" s="55"/>
      <c r="B1089" s="54" t="s">
        <v>98</v>
      </c>
      <c r="C1089" s="54" t="s">
        <v>2546</v>
      </c>
      <c r="D1089" s="56" t="s">
        <v>2425</v>
      </c>
      <c r="E1089" s="55">
        <v>9</v>
      </c>
      <c r="F1089" s="57">
        <v>10</v>
      </c>
      <c r="G1089">
        <f t="shared" si="26"/>
        <v>30</v>
      </c>
      <c r="L1089" s="57">
        <f t="shared" si="27"/>
        <v>90</v>
      </c>
    </row>
    <row r="1090" spans="1:12" x14ac:dyDescent="0.3">
      <c r="A1090" s="55"/>
      <c r="B1090" s="54" t="s">
        <v>98</v>
      </c>
      <c r="C1090" s="54" t="s">
        <v>2547</v>
      </c>
      <c r="D1090" s="56" t="s">
        <v>2425</v>
      </c>
      <c r="E1090" s="55">
        <v>3</v>
      </c>
      <c r="F1090" s="57">
        <v>10</v>
      </c>
      <c r="G1090">
        <f t="shared" si="26"/>
        <v>60</v>
      </c>
      <c r="L1090" s="57">
        <f t="shared" si="27"/>
        <v>30</v>
      </c>
    </row>
    <row r="1091" spans="1:12" x14ac:dyDescent="0.3">
      <c r="A1091" s="55"/>
      <c r="B1091" s="54" t="s">
        <v>98</v>
      </c>
      <c r="C1091" s="54" t="s">
        <v>2548</v>
      </c>
      <c r="D1091" s="56" t="s">
        <v>2425</v>
      </c>
      <c r="E1091" s="55">
        <v>6</v>
      </c>
      <c r="F1091" s="57">
        <v>10</v>
      </c>
      <c r="G1091">
        <f t="shared" si="26"/>
        <v>30</v>
      </c>
      <c r="L1091" s="57">
        <f t="shared" si="27"/>
        <v>60</v>
      </c>
    </row>
    <row r="1092" spans="1:12" x14ac:dyDescent="0.3">
      <c r="A1092" s="55"/>
      <c r="B1092" s="54" t="s">
        <v>98</v>
      </c>
      <c r="C1092" s="54" t="s">
        <v>2549</v>
      </c>
      <c r="D1092" s="56" t="s">
        <v>2425</v>
      </c>
      <c r="E1092" s="55">
        <v>3</v>
      </c>
      <c r="F1092" s="57">
        <v>10</v>
      </c>
      <c r="G1092">
        <f t="shared" si="26"/>
        <v>30</v>
      </c>
      <c r="L1092" s="57">
        <f t="shared" si="27"/>
        <v>30</v>
      </c>
    </row>
    <row r="1093" spans="1:12" x14ac:dyDescent="0.3">
      <c r="A1093" s="55"/>
      <c r="B1093" s="54" t="s">
        <v>98</v>
      </c>
      <c r="C1093" s="54" t="s">
        <v>2550</v>
      </c>
      <c r="D1093" s="56" t="s">
        <v>2425</v>
      </c>
      <c r="E1093" s="55">
        <v>3</v>
      </c>
      <c r="F1093" s="57">
        <v>10</v>
      </c>
      <c r="G1093">
        <f t="shared" si="26"/>
        <v>30</v>
      </c>
      <c r="L1093" s="57">
        <f t="shared" si="27"/>
        <v>30</v>
      </c>
    </row>
    <row r="1094" spans="1:12" x14ac:dyDescent="0.3">
      <c r="A1094" s="55"/>
      <c r="B1094" s="54" t="s">
        <v>98</v>
      </c>
      <c r="C1094" s="54" t="s">
        <v>2551</v>
      </c>
      <c r="D1094" s="56" t="s">
        <v>2425</v>
      </c>
      <c r="E1094" s="55">
        <v>3</v>
      </c>
      <c r="F1094" s="57">
        <v>10</v>
      </c>
      <c r="G1094">
        <f t="shared" si="26"/>
        <v>30</v>
      </c>
      <c r="L1094" s="57">
        <f t="shared" si="27"/>
        <v>30</v>
      </c>
    </row>
    <row r="1095" spans="1:12" x14ac:dyDescent="0.3">
      <c r="A1095" s="55"/>
      <c r="B1095" s="54" t="s">
        <v>98</v>
      </c>
      <c r="C1095" s="54" t="s">
        <v>2552</v>
      </c>
      <c r="D1095" s="56" t="s">
        <v>2425</v>
      </c>
      <c r="E1095" s="55">
        <v>3</v>
      </c>
      <c r="F1095" s="57">
        <v>10</v>
      </c>
      <c r="G1095">
        <f t="shared" si="26"/>
        <v>30</v>
      </c>
      <c r="L1095" s="57">
        <f t="shared" si="27"/>
        <v>30</v>
      </c>
    </row>
    <row r="1096" spans="1:12" x14ac:dyDescent="0.3">
      <c r="A1096" s="55"/>
      <c r="B1096" s="54" t="s">
        <v>98</v>
      </c>
      <c r="C1096" s="54" t="s">
        <v>2553</v>
      </c>
      <c r="D1096" s="56" t="s">
        <v>2425</v>
      </c>
      <c r="E1096" s="55">
        <v>3</v>
      </c>
      <c r="F1096" s="57">
        <v>10</v>
      </c>
      <c r="G1096">
        <f t="shared" si="26"/>
        <v>368</v>
      </c>
      <c r="L1096" s="57">
        <f t="shared" si="27"/>
        <v>30</v>
      </c>
    </row>
    <row r="1097" spans="1:12" x14ac:dyDescent="0.3">
      <c r="A1097" s="55"/>
      <c r="B1097" s="54" t="s">
        <v>98</v>
      </c>
      <c r="C1097" s="54" t="s">
        <v>2554</v>
      </c>
      <c r="D1097" s="56" t="s">
        <v>2425</v>
      </c>
      <c r="E1097" s="55">
        <v>6</v>
      </c>
      <c r="F1097" s="57">
        <v>61.333333333333336</v>
      </c>
      <c r="L1097" s="57">
        <f t="shared" si="27"/>
        <v>368</v>
      </c>
    </row>
    <row r="1098" spans="1:12" x14ac:dyDescent="0.3">
      <c r="F1098" t="s">
        <v>2568</v>
      </c>
      <c r="L1098" s="106">
        <f>SUM(L6:L1097)</f>
        <v>2077677.3129247311</v>
      </c>
    </row>
  </sheetData>
  <autoFilter ref="A5:L5" xr:uid="{361C7000-B517-437F-B799-B425DE4CCF0B}"/>
  <mergeCells count="9">
    <mergeCell ref="A2:L2"/>
    <mergeCell ref="A3:A4"/>
    <mergeCell ref="B3:B4"/>
    <mergeCell ref="C3:C4"/>
    <mergeCell ref="D3:D4"/>
    <mergeCell ref="E3:E4"/>
    <mergeCell ref="F3:F4"/>
    <mergeCell ref="G3:I3"/>
    <mergeCell ref="J3:L3"/>
  </mergeCells>
  <conditionalFormatting sqref="C1:C2 C1099:C1048576">
    <cfRule type="duplicateValues" dxfId="28" priority="27"/>
    <cfRule type="duplicateValues" dxfId="27" priority="28"/>
    <cfRule type="duplicateValues" dxfId="26" priority="29"/>
    <cfRule type="duplicateValues" dxfId="25" priority="30"/>
    <cfRule type="duplicateValues" dxfId="24" priority="31"/>
  </conditionalFormatting>
  <conditionalFormatting sqref="C3:C345 C348:C552 C1098">
    <cfRule type="duplicateValues" dxfId="23" priority="19"/>
  </conditionalFormatting>
  <conditionalFormatting sqref="C346:C347">
    <cfRule type="duplicateValues" dxfId="22" priority="13"/>
    <cfRule type="duplicateValues" dxfId="21" priority="14"/>
    <cfRule type="duplicateValues" dxfId="20" priority="15"/>
    <cfRule type="duplicateValues" dxfId="19" priority="16"/>
    <cfRule type="duplicateValues" dxfId="18" priority="17"/>
    <cfRule type="duplicateValues" dxfId="17" priority="18"/>
  </conditionalFormatting>
  <conditionalFormatting sqref="C553">
    <cfRule type="duplicateValues" dxfId="16" priority="1"/>
    <cfRule type="duplicateValues" dxfId="15" priority="2"/>
    <cfRule type="duplicateValues" dxfId="14" priority="3"/>
    <cfRule type="duplicateValues" dxfId="13" priority="4"/>
    <cfRule type="duplicateValues" dxfId="12" priority="5"/>
    <cfRule type="duplicateValues" dxfId="11" priority="6"/>
  </conditionalFormatting>
  <conditionalFormatting sqref="C554:C1097">
    <cfRule type="duplicateValues" dxfId="10" priority="7"/>
    <cfRule type="duplicateValues" dxfId="9" priority="8"/>
    <cfRule type="duplicateValues" dxfId="8" priority="9"/>
    <cfRule type="duplicateValues" dxfId="7" priority="10"/>
    <cfRule type="duplicateValues" dxfId="6" priority="11"/>
    <cfRule type="duplicateValues" dxfId="5" priority="12"/>
  </conditionalFormatting>
  <conditionalFormatting sqref="C1098 C3:C345 C348:C552">
    <cfRule type="duplicateValues" dxfId="4" priority="20"/>
    <cfRule type="duplicateValues" dxfId="3" priority="21"/>
    <cfRule type="duplicateValues" dxfId="2" priority="22"/>
    <cfRule type="duplicateValues" dxfId="1" priority="23"/>
    <cfRule type="duplicateValues" dxfId="0" priority="24"/>
  </conditionalFormatting>
  <hyperlinks>
    <hyperlink ref="A553" r:id="rId1" display="https://app.orcafascio.com/banco/sinapi/insumos/6623e22244df991e7d9092ee" xr:uid="{936EF7FC-B9E4-4C1C-926D-9F05570296E0}"/>
    <hyperlink ref="A554" r:id="rId2" display="https://app.orcafascio.com/banco/sinapi/insumos/6623e22344df991e7d909422" xr:uid="{C00ED742-DB44-4458-B368-4F62EE6C9F20}"/>
    <hyperlink ref="A555" r:id="rId3" display="https://app.orcafascio.com/banco/sinapi/insumos/6623e22344df991e7d909423" xr:uid="{EBDD4444-A144-4DED-8846-7B1AAA0D0FDE}"/>
    <hyperlink ref="A556" r:id="rId4" display="https://app.orcafascio.com/banco/sinapi/insumos/6623e22344df991e7d909424" xr:uid="{2540986E-2821-4F3C-9322-B54277A0FE9C}"/>
  </hyperlinks>
  <pageMargins left="0.25" right="0.25" top="0.75" bottom="0.75" header="0.3" footer="0.3"/>
  <pageSetup paperSize="9" scale="75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08525-FE22-4E7A-9464-2363ABD15C91}">
  <dimension ref="A1:H29"/>
  <sheetViews>
    <sheetView workbookViewId="0">
      <selection activeCell="H21" sqref="H21"/>
    </sheetView>
  </sheetViews>
  <sheetFormatPr defaultRowHeight="14.4" x14ac:dyDescent="0.3"/>
  <cols>
    <col min="2" max="2" width="38" customWidth="1"/>
    <col min="3" max="3" width="10.6640625" bestFit="1" customWidth="1"/>
    <col min="4" max="4" width="13.5546875" customWidth="1"/>
    <col min="5" max="5" width="14" customWidth="1"/>
    <col min="6" max="6" width="17.33203125" customWidth="1"/>
    <col min="8" max="8" width="16.44140625" customWidth="1"/>
  </cols>
  <sheetData>
    <row r="1" spans="1:8" ht="25.5" customHeight="1" x14ac:dyDescent="0.3">
      <c r="A1" s="111" t="s">
        <v>1</v>
      </c>
      <c r="B1" s="20" t="s">
        <v>2</v>
      </c>
      <c r="C1" s="21" t="s">
        <v>2</v>
      </c>
      <c r="D1" s="21" t="s">
        <v>2</v>
      </c>
      <c r="E1" s="22" t="s">
        <v>3</v>
      </c>
      <c r="F1" s="22" t="s">
        <v>3</v>
      </c>
      <c r="G1" s="41" t="s">
        <v>4</v>
      </c>
      <c r="H1" s="114" t="s">
        <v>5</v>
      </c>
    </row>
    <row r="2" spans="1:8" ht="27.75" customHeight="1" x14ac:dyDescent="0.3">
      <c r="A2" s="112"/>
      <c r="B2" s="23" t="s">
        <v>6</v>
      </c>
      <c r="C2" s="23" t="s">
        <v>7</v>
      </c>
      <c r="D2" s="23" t="s">
        <v>8</v>
      </c>
      <c r="E2" s="2"/>
      <c r="F2" s="2"/>
      <c r="G2" s="42"/>
      <c r="H2" s="115"/>
    </row>
    <row r="3" spans="1:8" x14ac:dyDescent="0.3">
      <c r="A3" s="113"/>
      <c r="B3" s="24"/>
      <c r="C3" s="25"/>
      <c r="D3" s="25"/>
      <c r="E3" s="26" t="s">
        <v>9</v>
      </c>
      <c r="F3" s="26" t="s">
        <v>10</v>
      </c>
      <c r="G3" s="42" t="s">
        <v>11</v>
      </c>
      <c r="H3" s="27" t="s">
        <v>12</v>
      </c>
    </row>
    <row r="4" spans="1:8" ht="126.75" customHeight="1" x14ac:dyDescent="0.3">
      <c r="A4" s="7" t="s">
        <v>33</v>
      </c>
      <c r="B4" s="60" t="s">
        <v>1103</v>
      </c>
      <c r="C4" s="61">
        <v>12</v>
      </c>
      <c r="D4" s="61" t="s">
        <v>32</v>
      </c>
      <c r="E4" s="62">
        <f>E14+E16+E17</f>
        <v>22744.7</v>
      </c>
      <c r="F4" s="62">
        <f>E4*C4</f>
        <v>272936.40000000002</v>
      </c>
      <c r="G4" s="63">
        <v>0.2492</v>
      </c>
      <c r="H4" s="64">
        <f t="shared" ref="H4" si="0">F4*(G4+1)</f>
        <v>340952.15088000003</v>
      </c>
    </row>
    <row r="6" spans="1:8" x14ac:dyDescent="0.3">
      <c r="A6" t="s">
        <v>1104</v>
      </c>
    </row>
    <row r="7" spans="1:8" x14ac:dyDescent="0.3">
      <c r="A7" t="s">
        <v>1105</v>
      </c>
      <c r="B7">
        <v>723.16300000000001</v>
      </c>
      <c r="C7" s="73">
        <v>43160</v>
      </c>
    </row>
    <row r="8" spans="1:8" x14ac:dyDescent="0.3">
      <c r="A8" t="s">
        <v>1106</v>
      </c>
      <c r="B8">
        <v>1068</v>
      </c>
      <c r="C8" t="s">
        <v>1107</v>
      </c>
    </row>
    <row r="10" spans="1:8" x14ac:dyDescent="0.3">
      <c r="A10" t="s">
        <v>1105</v>
      </c>
      <c r="B10">
        <v>726.92</v>
      </c>
      <c r="C10" s="73">
        <v>43221</v>
      </c>
    </row>
    <row r="11" spans="1:8" x14ac:dyDescent="0.3">
      <c r="A11" t="s">
        <v>1106</v>
      </c>
      <c r="B11">
        <v>1068</v>
      </c>
      <c r="C11" t="s">
        <v>1107</v>
      </c>
    </row>
    <row r="13" spans="1:8" ht="28.8" x14ac:dyDescent="0.3">
      <c r="A13" t="s">
        <v>1108</v>
      </c>
      <c r="B13" t="s">
        <v>1109</v>
      </c>
      <c r="C13" t="s">
        <v>1110</v>
      </c>
      <c r="E13" s="70" t="s">
        <v>1111</v>
      </c>
      <c r="F13" s="70" t="s">
        <v>1112</v>
      </c>
    </row>
    <row r="14" spans="1:8" ht="28.8" x14ac:dyDescent="0.3">
      <c r="B14" s="70" t="s">
        <v>1113</v>
      </c>
      <c r="C14" s="71">
        <v>45224</v>
      </c>
      <c r="E14" s="87">
        <v>10800</v>
      </c>
      <c r="F14" s="72">
        <f>E14*12</f>
        <v>129600</v>
      </c>
    </row>
    <row r="15" spans="1:8" ht="28.8" x14ac:dyDescent="0.3">
      <c r="E15" s="70" t="s">
        <v>1114</v>
      </c>
    </row>
    <row r="16" spans="1:8" x14ac:dyDescent="0.3">
      <c r="B16" t="s">
        <v>1115</v>
      </c>
      <c r="C16" s="71">
        <v>43237</v>
      </c>
      <c r="D16" s="72">
        <v>2520</v>
      </c>
      <c r="E16" s="74">
        <v>4181.08</v>
      </c>
      <c r="F16" s="74">
        <f>E16*12</f>
        <v>50172.959999999999</v>
      </c>
    </row>
    <row r="17" spans="1:6" x14ac:dyDescent="0.3">
      <c r="B17" t="s">
        <v>1116</v>
      </c>
      <c r="C17" s="73">
        <v>43160</v>
      </c>
      <c r="D17" s="72">
        <v>4900</v>
      </c>
      <c r="E17" s="74">
        <v>7763.62</v>
      </c>
      <c r="F17" s="74">
        <f>E17*12</f>
        <v>93163.44</v>
      </c>
    </row>
    <row r="24" spans="1:6" x14ac:dyDescent="0.3">
      <c r="A24" t="s">
        <v>1117</v>
      </c>
    </row>
    <row r="25" spans="1:6" x14ac:dyDescent="0.3">
      <c r="A25" t="s">
        <v>1118</v>
      </c>
    </row>
    <row r="26" spans="1:6" x14ac:dyDescent="0.3">
      <c r="A26">
        <v>5205.5</v>
      </c>
      <c r="B26" t="s">
        <v>1119</v>
      </c>
    </row>
    <row r="28" spans="1:6" x14ac:dyDescent="0.3">
      <c r="B28" t="s">
        <v>1120</v>
      </c>
    </row>
    <row r="29" spans="1:6" x14ac:dyDescent="0.3">
      <c r="B29" t="s">
        <v>1121</v>
      </c>
    </row>
  </sheetData>
  <mergeCells count="2">
    <mergeCell ref="A1:A3"/>
    <mergeCell ref="H1:H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33252-F12D-4108-A813-08BCDB68D66C}">
  <sheetPr>
    <pageSetUpPr fitToPage="1"/>
  </sheetPr>
  <dimension ref="A1:P216"/>
  <sheetViews>
    <sheetView showOutlineSymbols="0" showWhiteSpace="0" workbookViewId="0">
      <pane xSplit="4" ySplit="4" topLeftCell="E189" activePane="bottomRight" state="frozen"/>
      <selection pane="topRight" activeCell="E1" sqref="E1"/>
      <selection pane="bottomLeft" activeCell="A5" sqref="A5"/>
      <selection pane="bottomRight" activeCell="P211" sqref="P211"/>
    </sheetView>
  </sheetViews>
  <sheetFormatPr defaultColWidth="9.109375" defaultRowHeight="13.8" x14ac:dyDescent="0.25"/>
  <cols>
    <col min="1" max="3" width="11.44140625" style="88" bestFit="1" customWidth="1"/>
    <col min="4" max="4" width="68.5546875" style="88" bestFit="1" customWidth="1"/>
    <col min="5" max="5" width="5.6640625" style="88" bestFit="1" customWidth="1"/>
    <col min="6" max="7" width="11.44140625" style="88" bestFit="1" customWidth="1"/>
    <col min="8" max="12" width="11.44140625" style="88" hidden="1" customWidth="1"/>
    <col min="13" max="13" width="11.44140625" style="88" bestFit="1" customWidth="1"/>
    <col min="14" max="15" width="9.109375" style="88"/>
    <col min="16" max="16" width="19.44140625" style="88" customWidth="1"/>
    <col min="17" max="16384" width="9.109375" style="88"/>
  </cols>
  <sheetData>
    <row r="1" spans="1:16" x14ac:dyDescent="0.25">
      <c r="A1" s="131" t="s">
        <v>1793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6" ht="15" customHeight="1" x14ac:dyDescent="0.25">
      <c r="A2" s="133" t="s">
        <v>1377</v>
      </c>
      <c r="B2" s="134" t="s">
        <v>226</v>
      </c>
      <c r="C2" s="133" t="s">
        <v>227</v>
      </c>
      <c r="D2" s="133" t="s">
        <v>228</v>
      </c>
      <c r="E2" s="135" t="s">
        <v>229</v>
      </c>
      <c r="F2" s="134" t="s">
        <v>230</v>
      </c>
      <c r="G2" s="134" t="s">
        <v>1378</v>
      </c>
      <c r="H2" s="135" t="s">
        <v>232</v>
      </c>
      <c r="I2" s="133"/>
      <c r="J2" s="133"/>
      <c r="K2" s="135" t="s">
        <v>233</v>
      </c>
      <c r="L2" s="133"/>
      <c r="M2" s="133"/>
    </row>
    <row r="3" spans="1:16" ht="15" customHeight="1" x14ac:dyDescent="0.25">
      <c r="A3" s="134"/>
      <c r="B3" s="134"/>
      <c r="C3" s="134"/>
      <c r="D3" s="134"/>
      <c r="E3" s="134"/>
      <c r="F3" s="134"/>
      <c r="G3" s="134"/>
      <c r="H3" s="93" t="s">
        <v>234</v>
      </c>
      <c r="I3" s="93" t="s">
        <v>235</v>
      </c>
      <c r="J3" s="93" t="s">
        <v>233</v>
      </c>
      <c r="K3" s="93" t="s">
        <v>234</v>
      </c>
      <c r="L3" s="93" t="s">
        <v>235</v>
      </c>
      <c r="M3" s="93" t="s">
        <v>233</v>
      </c>
    </row>
    <row r="4" spans="1:16" ht="26.1" customHeight="1" x14ac:dyDescent="0.25">
      <c r="A4" s="91" t="s">
        <v>1379</v>
      </c>
      <c r="B4" s="91"/>
      <c r="C4" s="91"/>
      <c r="D4" s="91" t="s">
        <v>1122</v>
      </c>
      <c r="E4" s="91"/>
      <c r="F4" s="92"/>
      <c r="G4" s="91"/>
      <c r="H4" s="91"/>
      <c r="I4" s="91"/>
      <c r="J4" s="91"/>
      <c r="K4" s="91"/>
      <c r="L4" s="91"/>
      <c r="M4" s="90">
        <f>SUM(M5:M216)</f>
        <v>262568.52</v>
      </c>
      <c r="P4" s="89">
        <f>M4+114943.21</f>
        <v>377511.73000000004</v>
      </c>
    </row>
    <row r="5" spans="1:16" ht="39" customHeight="1" x14ac:dyDescent="0.25">
      <c r="A5" s="94" t="s">
        <v>1380</v>
      </c>
      <c r="B5" s="95" t="s">
        <v>1381</v>
      </c>
      <c r="C5" s="94" t="s">
        <v>68</v>
      </c>
      <c r="D5" s="94" t="s">
        <v>1382</v>
      </c>
      <c r="E5" s="96" t="s">
        <v>94</v>
      </c>
      <c r="F5" s="95">
        <v>5</v>
      </c>
      <c r="G5" s="97">
        <v>145.26</v>
      </c>
      <c r="H5" s="97">
        <v>100.16</v>
      </c>
      <c r="I5" s="97">
        <v>45.1</v>
      </c>
      <c r="J5" s="97">
        <v>145.26</v>
      </c>
      <c r="K5" s="97">
        <v>500.8</v>
      </c>
      <c r="L5" s="97">
        <v>225.5</v>
      </c>
      <c r="M5" s="97">
        <f>G5*F5</f>
        <v>726.3</v>
      </c>
    </row>
    <row r="6" spans="1:16" ht="39" customHeight="1" x14ac:dyDescent="0.25">
      <c r="A6" s="94" t="s">
        <v>1383</v>
      </c>
      <c r="B6" s="95" t="s">
        <v>1384</v>
      </c>
      <c r="C6" s="94" t="s">
        <v>68</v>
      </c>
      <c r="D6" s="94" t="s">
        <v>1385</v>
      </c>
      <c r="E6" s="96" t="s">
        <v>94</v>
      </c>
      <c r="F6" s="95">
        <v>5</v>
      </c>
      <c r="G6" s="97">
        <v>206.78</v>
      </c>
      <c r="H6" s="97">
        <v>142.76</v>
      </c>
      <c r="I6" s="97">
        <v>64.02</v>
      </c>
      <c r="J6" s="97">
        <v>206.78</v>
      </c>
      <c r="K6" s="97">
        <v>713.8</v>
      </c>
      <c r="L6" s="97">
        <v>320.10000000000002</v>
      </c>
      <c r="M6" s="97">
        <f t="shared" ref="M6:M69" si="0">G6*F6</f>
        <v>1033.9000000000001</v>
      </c>
    </row>
    <row r="7" spans="1:16" ht="39" customHeight="1" x14ac:dyDescent="0.25">
      <c r="A7" s="94" t="s">
        <v>1386</v>
      </c>
      <c r="B7" s="95" t="s">
        <v>1387</v>
      </c>
      <c r="C7" s="94" t="s">
        <v>68</v>
      </c>
      <c r="D7" s="94" t="s">
        <v>1388</v>
      </c>
      <c r="E7" s="96" t="s">
        <v>94</v>
      </c>
      <c r="F7" s="95">
        <v>5</v>
      </c>
      <c r="G7" s="97">
        <v>149.84</v>
      </c>
      <c r="H7" s="97">
        <v>103.33</v>
      </c>
      <c r="I7" s="97">
        <v>46.51</v>
      </c>
      <c r="J7" s="97">
        <v>149.84</v>
      </c>
      <c r="K7" s="97">
        <v>516.65</v>
      </c>
      <c r="L7" s="97">
        <v>232.55</v>
      </c>
      <c r="M7" s="97">
        <f t="shared" si="0"/>
        <v>749.2</v>
      </c>
    </row>
    <row r="8" spans="1:16" ht="39" customHeight="1" x14ac:dyDescent="0.25">
      <c r="A8" s="94" t="s">
        <v>1794</v>
      </c>
      <c r="B8" s="95" t="s">
        <v>1389</v>
      </c>
      <c r="C8" s="94" t="s">
        <v>68</v>
      </c>
      <c r="D8" s="94" t="s">
        <v>1390</v>
      </c>
      <c r="E8" s="96" t="s">
        <v>94</v>
      </c>
      <c r="F8" s="95">
        <v>5</v>
      </c>
      <c r="G8" s="97">
        <v>153.79</v>
      </c>
      <c r="H8" s="97">
        <v>106.06</v>
      </c>
      <c r="I8" s="97">
        <v>47.73</v>
      </c>
      <c r="J8" s="97">
        <v>153.79</v>
      </c>
      <c r="K8" s="97">
        <v>530.29999999999995</v>
      </c>
      <c r="L8" s="97">
        <v>238.65</v>
      </c>
      <c r="M8" s="97">
        <f t="shared" si="0"/>
        <v>768.94999999999993</v>
      </c>
    </row>
    <row r="9" spans="1:16" ht="39" customHeight="1" x14ac:dyDescent="0.25">
      <c r="A9" s="94" t="s">
        <v>1795</v>
      </c>
      <c r="B9" s="95" t="s">
        <v>1391</v>
      </c>
      <c r="C9" s="94" t="s">
        <v>68</v>
      </c>
      <c r="D9" s="94" t="s">
        <v>1392</v>
      </c>
      <c r="E9" s="96" t="s">
        <v>94</v>
      </c>
      <c r="F9" s="95">
        <v>5</v>
      </c>
      <c r="G9" s="97">
        <v>206.78</v>
      </c>
      <c r="H9" s="97">
        <v>142.76</v>
      </c>
      <c r="I9" s="97">
        <v>64.02</v>
      </c>
      <c r="J9" s="97">
        <v>206.78</v>
      </c>
      <c r="K9" s="97">
        <v>713.8</v>
      </c>
      <c r="L9" s="97">
        <v>320.10000000000002</v>
      </c>
      <c r="M9" s="97">
        <f t="shared" si="0"/>
        <v>1033.9000000000001</v>
      </c>
    </row>
    <row r="10" spans="1:16" ht="51.9" customHeight="1" x14ac:dyDescent="0.25">
      <c r="A10" s="94" t="s">
        <v>1796</v>
      </c>
      <c r="B10" s="95" t="s">
        <v>1393</v>
      </c>
      <c r="C10" s="94" t="s">
        <v>68</v>
      </c>
      <c r="D10" s="94" t="s">
        <v>1394</v>
      </c>
      <c r="E10" s="96" t="s">
        <v>94</v>
      </c>
      <c r="F10" s="95">
        <v>2</v>
      </c>
      <c r="G10" s="97">
        <v>690.15</v>
      </c>
      <c r="H10" s="97">
        <v>478.02</v>
      </c>
      <c r="I10" s="97">
        <v>212.13</v>
      </c>
      <c r="J10" s="97">
        <v>690.15</v>
      </c>
      <c r="K10" s="97">
        <v>956.04</v>
      </c>
      <c r="L10" s="97">
        <v>424.26</v>
      </c>
      <c r="M10" s="97">
        <f t="shared" si="0"/>
        <v>1380.3</v>
      </c>
    </row>
    <row r="11" spans="1:16" ht="51.9" customHeight="1" x14ac:dyDescent="0.25">
      <c r="A11" s="94" t="s">
        <v>1797</v>
      </c>
      <c r="B11" s="95" t="s">
        <v>1395</v>
      </c>
      <c r="C11" s="94" t="s">
        <v>68</v>
      </c>
      <c r="D11" s="94" t="s">
        <v>1396</v>
      </c>
      <c r="E11" s="96" t="s">
        <v>94</v>
      </c>
      <c r="F11" s="95">
        <v>2</v>
      </c>
      <c r="G11" s="97">
        <v>750.85</v>
      </c>
      <c r="H11" s="97">
        <v>520.07000000000005</v>
      </c>
      <c r="I11" s="97">
        <v>230.78</v>
      </c>
      <c r="J11" s="97">
        <v>750.85</v>
      </c>
      <c r="K11" s="97">
        <v>1040.1400000000001</v>
      </c>
      <c r="L11" s="97">
        <v>461.56</v>
      </c>
      <c r="M11" s="97">
        <f t="shared" si="0"/>
        <v>1501.7</v>
      </c>
    </row>
    <row r="12" spans="1:16" ht="24" customHeight="1" x14ac:dyDescent="0.25">
      <c r="A12" s="94" t="s">
        <v>1798</v>
      </c>
      <c r="B12" s="95" t="s">
        <v>1397</v>
      </c>
      <c r="C12" s="94" t="s">
        <v>68</v>
      </c>
      <c r="D12" s="94" t="s">
        <v>1398</v>
      </c>
      <c r="E12" s="96" t="s">
        <v>94</v>
      </c>
      <c r="F12" s="95">
        <v>5</v>
      </c>
      <c r="G12" s="97">
        <v>7.76</v>
      </c>
      <c r="H12" s="97">
        <v>5.38</v>
      </c>
      <c r="I12" s="97">
        <v>2.38</v>
      </c>
      <c r="J12" s="97">
        <v>7.76</v>
      </c>
      <c r="K12" s="97">
        <v>26.9</v>
      </c>
      <c r="L12" s="97">
        <v>11.9</v>
      </c>
      <c r="M12" s="97">
        <f t="shared" si="0"/>
        <v>38.799999999999997</v>
      </c>
    </row>
    <row r="13" spans="1:16" ht="26.1" customHeight="1" x14ac:dyDescent="0.25">
      <c r="A13" s="94" t="s">
        <v>1799</v>
      </c>
      <c r="B13" s="95" t="s">
        <v>1399</v>
      </c>
      <c r="C13" s="94" t="s">
        <v>68</v>
      </c>
      <c r="D13" s="94" t="s">
        <v>1400</v>
      </c>
      <c r="E13" s="96" t="s">
        <v>94</v>
      </c>
      <c r="F13" s="95">
        <v>10</v>
      </c>
      <c r="G13" s="97">
        <v>30.95</v>
      </c>
      <c r="H13" s="97">
        <v>21.03</v>
      </c>
      <c r="I13" s="97">
        <v>9.92</v>
      </c>
      <c r="J13" s="97">
        <v>30.95</v>
      </c>
      <c r="K13" s="97">
        <v>210.3</v>
      </c>
      <c r="L13" s="97">
        <v>99.2</v>
      </c>
      <c r="M13" s="97">
        <f t="shared" si="0"/>
        <v>309.5</v>
      </c>
    </row>
    <row r="14" spans="1:16" ht="26.1" customHeight="1" x14ac:dyDescent="0.25">
      <c r="A14" s="94" t="s">
        <v>1800</v>
      </c>
      <c r="B14" s="95" t="s">
        <v>1401</v>
      </c>
      <c r="C14" s="94" t="s">
        <v>68</v>
      </c>
      <c r="D14" s="94" t="s">
        <v>1402</v>
      </c>
      <c r="E14" s="96" t="s">
        <v>94</v>
      </c>
      <c r="F14" s="95">
        <v>10</v>
      </c>
      <c r="G14" s="97">
        <v>10.83</v>
      </c>
      <c r="H14" s="97">
        <v>7.36</v>
      </c>
      <c r="I14" s="97">
        <v>3.47</v>
      </c>
      <c r="J14" s="97">
        <v>10.83</v>
      </c>
      <c r="K14" s="97">
        <v>73.599999999999994</v>
      </c>
      <c r="L14" s="97">
        <v>34.700000000000003</v>
      </c>
      <c r="M14" s="97">
        <f t="shared" si="0"/>
        <v>108.3</v>
      </c>
    </row>
    <row r="15" spans="1:16" ht="26.1" customHeight="1" x14ac:dyDescent="0.25">
      <c r="A15" s="94" t="s">
        <v>1801</v>
      </c>
      <c r="B15" s="95" t="s">
        <v>1403</v>
      </c>
      <c r="C15" s="94" t="s">
        <v>68</v>
      </c>
      <c r="D15" s="94" t="s">
        <v>1404</v>
      </c>
      <c r="E15" s="96" t="s">
        <v>94</v>
      </c>
      <c r="F15" s="95">
        <v>10</v>
      </c>
      <c r="G15" s="97">
        <v>7.78</v>
      </c>
      <c r="H15" s="97">
        <v>5.28</v>
      </c>
      <c r="I15" s="97">
        <v>2.5</v>
      </c>
      <c r="J15" s="97">
        <v>7.78</v>
      </c>
      <c r="K15" s="97">
        <v>52.8</v>
      </c>
      <c r="L15" s="97">
        <v>25</v>
      </c>
      <c r="M15" s="97">
        <f t="shared" si="0"/>
        <v>77.8</v>
      </c>
    </row>
    <row r="16" spans="1:16" ht="26.1" customHeight="1" x14ac:dyDescent="0.25">
      <c r="A16" s="94" t="s">
        <v>1802</v>
      </c>
      <c r="B16" s="95" t="s">
        <v>1405</v>
      </c>
      <c r="C16" s="94" t="s">
        <v>68</v>
      </c>
      <c r="D16" s="94" t="s">
        <v>1406</v>
      </c>
      <c r="E16" s="96" t="s">
        <v>94</v>
      </c>
      <c r="F16" s="95">
        <v>10</v>
      </c>
      <c r="G16" s="97">
        <v>5.75</v>
      </c>
      <c r="H16" s="97">
        <v>3.9</v>
      </c>
      <c r="I16" s="97">
        <v>1.85</v>
      </c>
      <c r="J16" s="97">
        <v>5.75</v>
      </c>
      <c r="K16" s="97">
        <v>39</v>
      </c>
      <c r="L16" s="97">
        <v>18.5</v>
      </c>
      <c r="M16" s="97">
        <f t="shared" si="0"/>
        <v>57.5</v>
      </c>
    </row>
    <row r="17" spans="1:13" ht="26.1" customHeight="1" x14ac:dyDescent="0.25">
      <c r="A17" s="94" t="s">
        <v>1803</v>
      </c>
      <c r="B17" s="95" t="s">
        <v>1407</v>
      </c>
      <c r="C17" s="94" t="s">
        <v>68</v>
      </c>
      <c r="D17" s="94" t="s">
        <v>1408</v>
      </c>
      <c r="E17" s="96" t="s">
        <v>94</v>
      </c>
      <c r="F17" s="95">
        <v>10</v>
      </c>
      <c r="G17" s="97">
        <v>20.62</v>
      </c>
      <c r="H17" s="97">
        <v>14.01</v>
      </c>
      <c r="I17" s="97">
        <v>6.61</v>
      </c>
      <c r="J17" s="97">
        <v>20.62</v>
      </c>
      <c r="K17" s="97">
        <v>140.1</v>
      </c>
      <c r="L17" s="97">
        <v>66.099999999999994</v>
      </c>
      <c r="M17" s="97">
        <f t="shared" si="0"/>
        <v>206.20000000000002</v>
      </c>
    </row>
    <row r="18" spans="1:13" ht="26.1" customHeight="1" x14ac:dyDescent="0.25">
      <c r="A18" s="94" t="s">
        <v>1804</v>
      </c>
      <c r="B18" s="95" t="s">
        <v>1409</v>
      </c>
      <c r="C18" s="94" t="s">
        <v>68</v>
      </c>
      <c r="D18" s="94" t="s">
        <v>1410</v>
      </c>
      <c r="E18" s="96" t="s">
        <v>94</v>
      </c>
      <c r="F18" s="95">
        <v>10</v>
      </c>
      <c r="G18" s="97">
        <v>14.74</v>
      </c>
      <c r="H18" s="97">
        <v>10.02</v>
      </c>
      <c r="I18" s="97">
        <v>4.72</v>
      </c>
      <c r="J18" s="97">
        <v>14.74</v>
      </c>
      <c r="K18" s="97">
        <v>100.2</v>
      </c>
      <c r="L18" s="97">
        <v>47.2</v>
      </c>
      <c r="M18" s="97">
        <f t="shared" si="0"/>
        <v>147.4</v>
      </c>
    </row>
    <row r="19" spans="1:13" ht="26.1" customHeight="1" x14ac:dyDescent="0.25">
      <c r="A19" s="94" t="s">
        <v>1805</v>
      </c>
      <c r="B19" s="95" t="s">
        <v>1411</v>
      </c>
      <c r="C19" s="94" t="s">
        <v>68</v>
      </c>
      <c r="D19" s="94" t="s">
        <v>1412</v>
      </c>
      <c r="E19" s="96" t="s">
        <v>94</v>
      </c>
      <c r="F19" s="95">
        <v>10</v>
      </c>
      <c r="G19" s="97">
        <v>9.93</v>
      </c>
      <c r="H19" s="97">
        <v>6.75</v>
      </c>
      <c r="I19" s="97">
        <v>3.18</v>
      </c>
      <c r="J19" s="97">
        <v>9.93</v>
      </c>
      <c r="K19" s="97">
        <v>67.5</v>
      </c>
      <c r="L19" s="97">
        <v>31.8</v>
      </c>
      <c r="M19" s="97">
        <f t="shared" si="0"/>
        <v>99.3</v>
      </c>
    </row>
    <row r="20" spans="1:13" ht="26.1" customHeight="1" x14ac:dyDescent="0.25">
      <c r="A20" s="94" t="s">
        <v>1806</v>
      </c>
      <c r="B20" s="95" t="s">
        <v>1413</v>
      </c>
      <c r="C20" s="94" t="s">
        <v>68</v>
      </c>
      <c r="D20" s="94" t="s">
        <v>1414</v>
      </c>
      <c r="E20" s="96" t="s">
        <v>94</v>
      </c>
      <c r="F20" s="95">
        <v>10</v>
      </c>
      <c r="G20" s="97">
        <v>7.21</v>
      </c>
      <c r="H20" s="97">
        <v>4.9000000000000004</v>
      </c>
      <c r="I20" s="97">
        <v>2.31</v>
      </c>
      <c r="J20" s="97">
        <v>7.21</v>
      </c>
      <c r="K20" s="97">
        <v>49</v>
      </c>
      <c r="L20" s="97">
        <v>23.1</v>
      </c>
      <c r="M20" s="97">
        <f t="shared" si="0"/>
        <v>72.099999999999994</v>
      </c>
    </row>
    <row r="21" spans="1:13" ht="26.1" customHeight="1" x14ac:dyDescent="0.25">
      <c r="A21" s="94" t="s">
        <v>1807</v>
      </c>
      <c r="B21" s="95" t="s">
        <v>1415</v>
      </c>
      <c r="C21" s="94" t="s">
        <v>68</v>
      </c>
      <c r="D21" s="94" t="s">
        <v>1416</v>
      </c>
      <c r="E21" s="96" t="s">
        <v>94</v>
      </c>
      <c r="F21" s="95">
        <v>10</v>
      </c>
      <c r="G21" s="97">
        <v>7.21</v>
      </c>
      <c r="H21" s="97">
        <v>4.9000000000000004</v>
      </c>
      <c r="I21" s="97">
        <v>2.31</v>
      </c>
      <c r="J21" s="97">
        <v>7.21</v>
      </c>
      <c r="K21" s="97">
        <v>49</v>
      </c>
      <c r="L21" s="97">
        <v>23.1</v>
      </c>
      <c r="M21" s="97">
        <f t="shared" si="0"/>
        <v>72.099999999999994</v>
      </c>
    </row>
    <row r="22" spans="1:13" ht="26.1" customHeight="1" x14ac:dyDescent="0.25">
      <c r="A22" s="94" t="s">
        <v>1808</v>
      </c>
      <c r="B22" s="95" t="s">
        <v>1417</v>
      </c>
      <c r="C22" s="94" t="s">
        <v>68</v>
      </c>
      <c r="D22" s="94" t="s">
        <v>1418</v>
      </c>
      <c r="E22" s="96" t="s">
        <v>94</v>
      </c>
      <c r="F22" s="95">
        <v>10</v>
      </c>
      <c r="G22" s="97">
        <v>5.18</v>
      </c>
      <c r="H22" s="97">
        <v>3.52</v>
      </c>
      <c r="I22" s="97">
        <v>1.66</v>
      </c>
      <c r="J22" s="97">
        <v>5.18</v>
      </c>
      <c r="K22" s="97">
        <v>35.200000000000003</v>
      </c>
      <c r="L22" s="97">
        <v>16.600000000000001</v>
      </c>
      <c r="M22" s="97">
        <f t="shared" si="0"/>
        <v>51.8</v>
      </c>
    </row>
    <row r="23" spans="1:13" ht="65.099999999999994" customHeight="1" x14ac:dyDescent="0.25">
      <c r="A23" s="94" t="s">
        <v>1809</v>
      </c>
      <c r="B23" s="95" t="s">
        <v>1419</v>
      </c>
      <c r="C23" s="94" t="s">
        <v>68</v>
      </c>
      <c r="D23" s="94" t="s">
        <v>1420</v>
      </c>
      <c r="E23" s="96" t="s">
        <v>94</v>
      </c>
      <c r="F23" s="95">
        <v>1</v>
      </c>
      <c r="G23" s="97">
        <v>159.07</v>
      </c>
      <c r="H23" s="97">
        <v>110.17</v>
      </c>
      <c r="I23" s="97">
        <v>48.9</v>
      </c>
      <c r="J23" s="97">
        <v>159.07</v>
      </c>
      <c r="K23" s="97">
        <v>110.17</v>
      </c>
      <c r="L23" s="97">
        <v>48.9</v>
      </c>
      <c r="M23" s="97">
        <f t="shared" si="0"/>
        <v>159.07</v>
      </c>
    </row>
    <row r="24" spans="1:13" ht="65.099999999999994" customHeight="1" x14ac:dyDescent="0.25">
      <c r="A24" s="94" t="s">
        <v>1810</v>
      </c>
      <c r="B24" s="95" t="s">
        <v>1421</v>
      </c>
      <c r="C24" s="94" t="s">
        <v>68</v>
      </c>
      <c r="D24" s="94" t="s">
        <v>1422</v>
      </c>
      <c r="E24" s="96" t="s">
        <v>94</v>
      </c>
      <c r="F24" s="95">
        <v>1</v>
      </c>
      <c r="G24" s="97">
        <v>346.97</v>
      </c>
      <c r="H24" s="97">
        <v>115.56</v>
      </c>
      <c r="I24" s="97">
        <v>231.41</v>
      </c>
      <c r="J24" s="97">
        <v>346.97</v>
      </c>
      <c r="K24" s="97">
        <v>115.56</v>
      </c>
      <c r="L24" s="97">
        <v>231.41</v>
      </c>
      <c r="M24" s="97">
        <f t="shared" si="0"/>
        <v>346.97</v>
      </c>
    </row>
    <row r="25" spans="1:13" ht="26.1" customHeight="1" x14ac:dyDescent="0.25">
      <c r="A25" s="94" t="s">
        <v>1811</v>
      </c>
      <c r="B25" s="95" t="s">
        <v>1423</v>
      </c>
      <c r="C25" s="94" t="s">
        <v>68</v>
      </c>
      <c r="D25" s="94" t="s">
        <v>1424</v>
      </c>
      <c r="E25" s="96" t="s">
        <v>94</v>
      </c>
      <c r="F25" s="95">
        <v>1</v>
      </c>
      <c r="G25" s="97">
        <v>74.41</v>
      </c>
      <c r="H25" s="97">
        <v>39.06</v>
      </c>
      <c r="I25" s="97">
        <v>35.35</v>
      </c>
      <c r="J25" s="97">
        <v>74.41</v>
      </c>
      <c r="K25" s="97">
        <v>39.06</v>
      </c>
      <c r="L25" s="97">
        <v>35.35</v>
      </c>
      <c r="M25" s="97">
        <f t="shared" si="0"/>
        <v>74.41</v>
      </c>
    </row>
    <row r="26" spans="1:13" ht="26.1" customHeight="1" x14ac:dyDescent="0.25">
      <c r="A26" s="94" t="s">
        <v>1812</v>
      </c>
      <c r="B26" s="95" t="s">
        <v>1425</v>
      </c>
      <c r="C26" s="94" t="s">
        <v>68</v>
      </c>
      <c r="D26" s="94" t="s">
        <v>1426</v>
      </c>
      <c r="E26" s="96" t="s">
        <v>94</v>
      </c>
      <c r="F26" s="95">
        <v>186</v>
      </c>
      <c r="G26" s="97">
        <v>97.97</v>
      </c>
      <c r="H26" s="97">
        <v>48.89</v>
      </c>
      <c r="I26" s="97">
        <v>49.08</v>
      </c>
      <c r="J26" s="97">
        <v>97.97</v>
      </c>
      <c r="K26" s="97">
        <v>9093.5400000000009</v>
      </c>
      <c r="L26" s="97">
        <v>9128.8799999999992</v>
      </c>
      <c r="M26" s="97">
        <f t="shared" si="0"/>
        <v>18222.419999999998</v>
      </c>
    </row>
    <row r="27" spans="1:13" ht="51.9" customHeight="1" x14ac:dyDescent="0.25">
      <c r="A27" s="94" t="s">
        <v>1813</v>
      </c>
      <c r="B27" s="95" t="s">
        <v>1427</v>
      </c>
      <c r="C27" s="94" t="s">
        <v>68</v>
      </c>
      <c r="D27" s="94" t="s">
        <v>1428</v>
      </c>
      <c r="E27" s="96" t="s">
        <v>94</v>
      </c>
      <c r="F27" s="95">
        <v>184</v>
      </c>
      <c r="G27" s="97">
        <v>7.41</v>
      </c>
      <c r="H27" s="97">
        <v>5.13</v>
      </c>
      <c r="I27" s="97">
        <v>2.2799999999999998</v>
      </c>
      <c r="J27" s="97">
        <v>7.41</v>
      </c>
      <c r="K27" s="97">
        <v>943.92</v>
      </c>
      <c r="L27" s="97">
        <v>419.52</v>
      </c>
      <c r="M27" s="97">
        <f t="shared" si="0"/>
        <v>1363.44</v>
      </c>
    </row>
    <row r="28" spans="1:13" ht="39" customHeight="1" x14ac:dyDescent="0.25">
      <c r="A28" s="94" t="s">
        <v>1814</v>
      </c>
      <c r="B28" s="95" t="s">
        <v>1429</v>
      </c>
      <c r="C28" s="94" t="s">
        <v>68</v>
      </c>
      <c r="D28" s="94" t="s">
        <v>1430</v>
      </c>
      <c r="E28" s="96" t="s">
        <v>94</v>
      </c>
      <c r="F28" s="95">
        <v>5</v>
      </c>
      <c r="G28" s="97">
        <v>232.48</v>
      </c>
      <c r="H28" s="97">
        <v>161.02000000000001</v>
      </c>
      <c r="I28" s="97">
        <v>71.459999999999994</v>
      </c>
      <c r="J28" s="97">
        <v>232.48</v>
      </c>
      <c r="K28" s="97">
        <v>805.1</v>
      </c>
      <c r="L28" s="97">
        <v>357.3</v>
      </c>
      <c r="M28" s="97">
        <f t="shared" si="0"/>
        <v>1162.3999999999999</v>
      </c>
    </row>
    <row r="29" spans="1:13" ht="26.1" customHeight="1" x14ac:dyDescent="0.25">
      <c r="A29" s="94" t="s">
        <v>1815</v>
      </c>
      <c r="B29" s="95" t="s">
        <v>1431</v>
      </c>
      <c r="C29" s="94" t="s">
        <v>68</v>
      </c>
      <c r="D29" s="94" t="s">
        <v>1432</v>
      </c>
      <c r="E29" s="96" t="s">
        <v>94</v>
      </c>
      <c r="F29" s="95">
        <v>10</v>
      </c>
      <c r="G29" s="97">
        <v>3.82</v>
      </c>
      <c r="H29" s="97">
        <v>2.6</v>
      </c>
      <c r="I29" s="97">
        <v>1.22</v>
      </c>
      <c r="J29" s="97">
        <v>3.82</v>
      </c>
      <c r="K29" s="97">
        <v>26</v>
      </c>
      <c r="L29" s="97">
        <v>12.2</v>
      </c>
      <c r="M29" s="97">
        <f t="shared" si="0"/>
        <v>38.199999999999996</v>
      </c>
    </row>
    <row r="30" spans="1:13" ht="26.1" customHeight="1" x14ac:dyDescent="0.25">
      <c r="A30" s="94" t="s">
        <v>1816</v>
      </c>
      <c r="B30" s="95" t="s">
        <v>1433</v>
      </c>
      <c r="C30" s="94" t="s">
        <v>68</v>
      </c>
      <c r="D30" s="94" t="s">
        <v>1434</v>
      </c>
      <c r="E30" s="96" t="s">
        <v>94</v>
      </c>
      <c r="F30" s="95">
        <v>10</v>
      </c>
      <c r="G30" s="97">
        <v>10.3</v>
      </c>
      <c r="H30" s="97">
        <v>7</v>
      </c>
      <c r="I30" s="97">
        <v>3.3</v>
      </c>
      <c r="J30" s="97">
        <v>10.3</v>
      </c>
      <c r="K30" s="97">
        <v>70</v>
      </c>
      <c r="L30" s="97">
        <v>33</v>
      </c>
      <c r="M30" s="97">
        <f t="shared" si="0"/>
        <v>103</v>
      </c>
    </row>
    <row r="31" spans="1:13" ht="26.1" customHeight="1" x14ac:dyDescent="0.25">
      <c r="A31" s="94" t="s">
        <v>1817</v>
      </c>
      <c r="B31" s="95" t="s">
        <v>1435</v>
      </c>
      <c r="C31" s="94" t="s">
        <v>68</v>
      </c>
      <c r="D31" s="94" t="s">
        <v>1436</v>
      </c>
      <c r="E31" s="96" t="s">
        <v>94</v>
      </c>
      <c r="F31" s="95">
        <v>10</v>
      </c>
      <c r="G31" s="97">
        <v>7.36</v>
      </c>
      <c r="H31" s="97">
        <v>5</v>
      </c>
      <c r="I31" s="97">
        <v>2.36</v>
      </c>
      <c r="J31" s="97">
        <v>7.36</v>
      </c>
      <c r="K31" s="97">
        <v>50</v>
      </c>
      <c r="L31" s="97">
        <v>23.6</v>
      </c>
      <c r="M31" s="97">
        <f t="shared" si="0"/>
        <v>73.600000000000009</v>
      </c>
    </row>
    <row r="32" spans="1:13" ht="26.1" customHeight="1" x14ac:dyDescent="0.25">
      <c r="A32" s="94" t="s">
        <v>1818</v>
      </c>
      <c r="B32" s="95" t="s">
        <v>1437</v>
      </c>
      <c r="C32" s="94" t="s">
        <v>68</v>
      </c>
      <c r="D32" s="94" t="s">
        <v>1438</v>
      </c>
      <c r="E32" s="96" t="s">
        <v>94</v>
      </c>
      <c r="F32" s="95">
        <v>300</v>
      </c>
      <c r="G32" s="97">
        <v>3.66</v>
      </c>
      <c r="H32" s="97">
        <v>2.5299999999999998</v>
      </c>
      <c r="I32" s="97">
        <v>1.1299999999999999</v>
      </c>
      <c r="J32" s="97">
        <v>3.66</v>
      </c>
      <c r="K32" s="97">
        <v>759</v>
      </c>
      <c r="L32" s="97">
        <v>339</v>
      </c>
      <c r="M32" s="97">
        <f t="shared" si="0"/>
        <v>1098</v>
      </c>
    </row>
    <row r="33" spans="1:13" ht="26.1" customHeight="1" x14ac:dyDescent="0.25">
      <c r="A33" s="94" t="s">
        <v>1819</v>
      </c>
      <c r="B33" s="95" t="s">
        <v>1439</v>
      </c>
      <c r="C33" s="94" t="s">
        <v>68</v>
      </c>
      <c r="D33" s="94" t="s">
        <v>1440</v>
      </c>
      <c r="E33" s="96" t="s">
        <v>94</v>
      </c>
      <c r="F33" s="95">
        <v>2</v>
      </c>
      <c r="G33" s="97">
        <v>44.15</v>
      </c>
      <c r="H33" s="97">
        <v>30.58</v>
      </c>
      <c r="I33" s="97">
        <v>13.57</v>
      </c>
      <c r="J33" s="97">
        <v>44.15</v>
      </c>
      <c r="K33" s="97">
        <v>61.16</v>
      </c>
      <c r="L33" s="97">
        <v>27.14</v>
      </c>
      <c r="M33" s="97">
        <f t="shared" si="0"/>
        <v>88.3</v>
      </c>
    </row>
    <row r="34" spans="1:13" ht="26.1" customHeight="1" x14ac:dyDescent="0.25">
      <c r="A34" s="94" t="s">
        <v>1820</v>
      </c>
      <c r="B34" s="95" t="s">
        <v>1441</v>
      </c>
      <c r="C34" s="94" t="s">
        <v>68</v>
      </c>
      <c r="D34" s="94" t="s">
        <v>1442</v>
      </c>
      <c r="E34" s="96" t="s">
        <v>94</v>
      </c>
      <c r="F34" s="95">
        <v>10</v>
      </c>
      <c r="G34" s="97">
        <v>4.96</v>
      </c>
      <c r="H34" s="97">
        <v>3.37</v>
      </c>
      <c r="I34" s="97">
        <v>1.59</v>
      </c>
      <c r="J34" s="97">
        <v>4.96</v>
      </c>
      <c r="K34" s="97">
        <v>33.700000000000003</v>
      </c>
      <c r="L34" s="97">
        <v>15.9</v>
      </c>
      <c r="M34" s="97">
        <f t="shared" si="0"/>
        <v>49.6</v>
      </c>
    </row>
    <row r="35" spans="1:13" ht="26.1" customHeight="1" x14ac:dyDescent="0.25">
      <c r="A35" s="94" t="s">
        <v>1821</v>
      </c>
      <c r="B35" s="95" t="s">
        <v>1443</v>
      </c>
      <c r="C35" s="94" t="s">
        <v>68</v>
      </c>
      <c r="D35" s="94" t="s">
        <v>1444</v>
      </c>
      <c r="E35" s="96" t="s">
        <v>94</v>
      </c>
      <c r="F35" s="95">
        <v>10</v>
      </c>
      <c r="G35" s="97">
        <v>3.61</v>
      </c>
      <c r="H35" s="97">
        <v>2.4500000000000002</v>
      </c>
      <c r="I35" s="97">
        <v>1.1599999999999999</v>
      </c>
      <c r="J35" s="97">
        <v>3.61</v>
      </c>
      <c r="K35" s="97">
        <v>24.5</v>
      </c>
      <c r="L35" s="97">
        <v>11.6</v>
      </c>
      <c r="M35" s="97">
        <f t="shared" si="0"/>
        <v>36.1</v>
      </c>
    </row>
    <row r="36" spans="1:13" ht="26.1" customHeight="1" x14ac:dyDescent="0.25">
      <c r="A36" s="94" t="s">
        <v>1822</v>
      </c>
      <c r="B36" s="95" t="s">
        <v>1445</v>
      </c>
      <c r="C36" s="94" t="s">
        <v>68</v>
      </c>
      <c r="D36" s="94" t="s">
        <v>1446</v>
      </c>
      <c r="E36" s="96" t="s">
        <v>94</v>
      </c>
      <c r="F36" s="95">
        <v>8</v>
      </c>
      <c r="G36" s="97">
        <v>3.76</v>
      </c>
      <c r="H36" s="97">
        <v>2.6</v>
      </c>
      <c r="I36" s="97">
        <v>1.1599999999999999</v>
      </c>
      <c r="J36" s="97">
        <v>3.76</v>
      </c>
      <c r="K36" s="97">
        <v>20.8</v>
      </c>
      <c r="L36" s="97">
        <v>9.2799999999999994</v>
      </c>
      <c r="M36" s="97">
        <f t="shared" si="0"/>
        <v>30.08</v>
      </c>
    </row>
    <row r="37" spans="1:13" ht="26.1" customHeight="1" x14ac:dyDescent="0.25">
      <c r="A37" s="94" t="s">
        <v>1823</v>
      </c>
      <c r="B37" s="95" t="s">
        <v>1447</v>
      </c>
      <c r="C37" s="94" t="s">
        <v>68</v>
      </c>
      <c r="D37" s="94" t="s">
        <v>1448</v>
      </c>
      <c r="E37" s="96" t="s">
        <v>94</v>
      </c>
      <c r="F37" s="95">
        <v>8</v>
      </c>
      <c r="G37" s="97">
        <v>5.76</v>
      </c>
      <c r="H37" s="97">
        <v>3.99</v>
      </c>
      <c r="I37" s="97">
        <v>1.77</v>
      </c>
      <c r="J37" s="97">
        <v>5.76</v>
      </c>
      <c r="K37" s="97">
        <v>31.92</v>
      </c>
      <c r="L37" s="97">
        <v>14.16</v>
      </c>
      <c r="M37" s="97">
        <f t="shared" si="0"/>
        <v>46.08</v>
      </c>
    </row>
    <row r="38" spans="1:13" ht="26.1" customHeight="1" x14ac:dyDescent="0.25">
      <c r="A38" s="94" t="s">
        <v>1824</v>
      </c>
      <c r="B38" s="95" t="s">
        <v>1449</v>
      </c>
      <c r="C38" s="94" t="s">
        <v>68</v>
      </c>
      <c r="D38" s="94" t="s">
        <v>1450</v>
      </c>
      <c r="E38" s="96" t="s">
        <v>94</v>
      </c>
      <c r="F38" s="95">
        <v>8</v>
      </c>
      <c r="G38" s="97">
        <v>7.76</v>
      </c>
      <c r="H38" s="97">
        <v>5.38</v>
      </c>
      <c r="I38" s="97">
        <v>2.38</v>
      </c>
      <c r="J38" s="97">
        <v>7.76</v>
      </c>
      <c r="K38" s="97">
        <v>43.04</v>
      </c>
      <c r="L38" s="97">
        <v>19.04</v>
      </c>
      <c r="M38" s="97">
        <f t="shared" si="0"/>
        <v>62.08</v>
      </c>
    </row>
    <row r="39" spans="1:13" ht="26.1" customHeight="1" x14ac:dyDescent="0.25">
      <c r="A39" s="94" t="s">
        <v>1825</v>
      </c>
      <c r="B39" s="95" t="s">
        <v>1451</v>
      </c>
      <c r="C39" s="94" t="s">
        <v>68</v>
      </c>
      <c r="D39" s="94" t="s">
        <v>1452</v>
      </c>
      <c r="E39" s="96" t="s">
        <v>94</v>
      </c>
      <c r="F39" s="95">
        <v>8</v>
      </c>
      <c r="G39" s="97">
        <v>10.57</v>
      </c>
      <c r="H39" s="97">
        <v>7.32</v>
      </c>
      <c r="I39" s="97">
        <v>3.25</v>
      </c>
      <c r="J39" s="97">
        <v>10.57</v>
      </c>
      <c r="K39" s="97">
        <v>58.56</v>
      </c>
      <c r="L39" s="97">
        <v>26</v>
      </c>
      <c r="M39" s="97">
        <f t="shared" si="0"/>
        <v>84.56</v>
      </c>
    </row>
    <row r="40" spans="1:13" ht="26.1" customHeight="1" x14ac:dyDescent="0.25">
      <c r="A40" s="94" t="s">
        <v>1826</v>
      </c>
      <c r="B40" s="95" t="s">
        <v>1453</v>
      </c>
      <c r="C40" s="94" t="s">
        <v>68</v>
      </c>
      <c r="D40" s="94" t="s">
        <v>1454</v>
      </c>
      <c r="E40" s="96" t="s">
        <v>94</v>
      </c>
      <c r="F40" s="95">
        <v>8</v>
      </c>
      <c r="G40" s="97">
        <v>13.78</v>
      </c>
      <c r="H40" s="97">
        <v>9.5399999999999991</v>
      </c>
      <c r="I40" s="97">
        <v>4.24</v>
      </c>
      <c r="J40" s="97">
        <v>13.78</v>
      </c>
      <c r="K40" s="97">
        <v>76.319999999999993</v>
      </c>
      <c r="L40" s="97">
        <v>33.92</v>
      </c>
      <c r="M40" s="97">
        <f t="shared" si="0"/>
        <v>110.24</v>
      </c>
    </row>
    <row r="41" spans="1:13" ht="26.1" customHeight="1" x14ac:dyDescent="0.25">
      <c r="A41" s="94" t="s">
        <v>1827</v>
      </c>
      <c r="B41" s="95" t="s">
        <v>1455</v>
      </c>
      <c r="C41" s="94" t="s">
        <v>68</v>
      </c>
      <c r="D41" s="94" t="s">
        <v>1456</v>
      </c>
      <c r="E41" s="96" t="s">
        <v>94</v>
      </c>
      <c r="F41" s="95">
        <v>5</v>
      </c>
      <c r="G41" s="97">
        <v>17.79</v>
      </c>
      <c r="H41" s="97">
        <v>12.32</v>
      </c>
      <c r="I41" s="97">
        <v>5.47</v>
      </c>
      <c r="J41" s="97">
        <v>17.79</v>
      </c>
      <c r="K41" s="97">
        <v>61.6</v>
      </c>
      <c r="L41" s="97">
        <v>27.35</v>
      </c>
      <c r="M41" s="97">
        <f t="shared" si="0"/>
        <v>88.949999999999989</v>
      </c>
    </row>
    <row r="42" spans="1:13" ht="26.1" customHeight="1" x14ac:dyDescent="0.25">
      <c r="A42" s="94" t="s">
        <v>1828</v>
      </c>
      <c r="B42" s="95" t="s">
        <v>1457</v>
      </c>
      <c r="C42" s="94" t="s">
        <v>68</v>
      </c>
      <c r="D42" s="94" t="s">
        <v>1458</v>
      </c>
      <c r="E42" s="96" t="s">
        <v>94</v>
      </c>
      <c r="F42" s="95">
        <v>5</v>
      </c>
      <c r="G42" s="97">
        <v>23.8</v>
      </c>
      <c r="H42" s="97">
        <v>16.48</v>
      </c>
      <c r="I42" s="97">
        <v>7.32</v>
      </c>
      <c r="J42" s="97">
        <v>23.8</v>
      </c>
      <c r="K42" s="97">
        <v>82.4</v>
      </c>
      <c r="L42" s="97">
        <v>36.6</v>
      </c>
      <c r="M42" s="97">
        <f t="shared" si="0"/>
        <v>119</v>
      </c>
    </row>
    <row r="43" spans="1:13" ht="26.1" customHeight="1" x14ac:dyDescent="0.25">
      <c r="A43" s="94" t="s">
        <v>1829</v>
      </c>
      <c r="B43" s="95" t="s">
        <v>1459</v>
      </c>
      <c r="C43" s="94" t="s">
        <v>68</v>
      </c>
      <c r="D43" s="94" t="s">
        <v>1460</v>
      </c>
      <c r="E43" s="96" t="s">
        <v>94</v>
      </c>
      <c r="F43" s="95">
        <v>5</v>
      </c>
      <c r="G43" s="97">
        <v>29.82</v>
      </c>
      <c r="H43" s="97">
        <v>20.65</v>
      </c>
      <c r="I43" s="97">
        <v>9.17</v>
      </c>
      <c r="J43" s="97">
        <v>29.82</v>
      </c>
      <c r="K43" s="97">
        <v>103.25</v>
      </c>
      <c r="L43" s="97">
        <v>45.85</v>
      </c>
      <c r="M43" s="97">
        <f t="shared" si="0"/>
        <v>149.1</v>
      </c>
    </row>
    <row r="44" spans="1:13" ht="26.1" customHeight="1" x14ac:dyDescent="0.25">
      <c r="A44" s="94" t="s">
        <v>1830</v>
      </c>
      <c r="B44" s="95" t="s">
        <v>1461</v>
      </c>
      <c r="C44" s="94" t="s">
        <v>68</v>
      </c>
      <c r="D44" s="94" t="s">
        <v>1462</v>
      </c>
      <c r="E44" s="96" t="s">
        <v>94</v>
      </c>
      <c r="F44" s="95">
        <v>5</v>
      </c>
      <c r="G44" s="97">
        <v>37.83</v>
      </c>
      <c r="H44" s="97">
        <v>26.21</v>
      </c>
      <c r="I44" s="97">
        <v>11.62</v>
      </c>
      <c r="J44" s="97">
        <v>37.83</v>
      </c>
      <c r="K44" s="97">
        <v>131.05000000000001</v>
      </c>
      <c r="L44" s="97">
        <v>58.1</v>
      </c>
      <c r="M44" s="97">
        <f t="shared" si="0"/>
        <v>189.14999999999998</v>
      </c>
    </row>
    <row r="45" spans="1:13" ht="26.1" customHeight="1" x14ac:dyDescent="0.25">
      <c r="A45" s="94" t="s">
        <v>1831</v>
      </c>
      <c r="B45" s="95" t="s">
        <v>1463</v>
      </c>
      <c r="C45" s="94" t="s">
        <v>68</v>
      </c>
      <c r="D45" s="94" t="s">
        <v>1464</v>
      </c>
      <c r="E45" s="96" t="s">
        <v>94</v>
      </c>
      <c r="F45" s="95">
        <v>5</v>
      </c>
      <c r="G45" s="97">
        <v>3.76</v>
      </c>
      <c r="H45" s="97">
        <v>2.6</v>
      </c>
      <c r="I45" s="97">
        <v>1.1599999999999999</v>
      </c>
      <c r="J45" s="97">
        <v>3.76</v>
      </c>
      <c r="K45" s="97">
        <v>13</v>
      </c>
      <c r="L45" s="97">
        <v>5.8</v>
      </c>
      <c r="M45" s="97">
        <f t="shared" si="0"/>
        <v>18.799999999999997</v>
      </c>
    </row>
    <row r="46" spans="1:13" ht="24" customHeight="1" x14ac:dyDescent="0.25">
      <c r="A46" s="94" t="s">
        <v>1832</v>
      </c>
      <c r="B46" s="95" t="s">
        <v>1465</v>
      </c>
      <c r="C46" s="94" t="s">
        <v>68</v>
      </c>
      <c r="D46" s="94" t="s">
        <v>1466</v>
      </c>
      <c r="E46" s="96" t="s">
        <v>94</v>
      </c>
      <c r="F46" s="95">
        <v>5</v>
      </c>
      <c r="G46" s="97">
        <v>5.76</v>
      </c>
      <c r="H46" s="97">
        <v>3.99</v>
      </c>
      <c r="I46" s="97">
        <v>1.77</v>
      </c>
      <c r="J46" s="97">
        <v>5.76</v>
      </c>
      <c r="K46" s="97">
        <v>19.95</v>
      </c>
      <c r="L46" s="97">
        <v>8.85</v>
      </c>
      <c r="M46" s="97">
        <f t="shared" si="0"/>
        <v>28.799999999999997</v>
      </c>
    </row>
    <row r="47" spans="1:13" ht="26.1" customHeight="1" x14ac:dyDescent="0.25">
      <c r="A47" s="94" t="s">
        <v>1833</v>
      </c>
      <c r="B47" s="95" t="s">
        <v>1467</v>
      </c>
      <c r="C47" s="94" t="s">
        <v>68</v>
      </c>
      <c r="D47" s="94" t="s">
        <v>1468</v>
      </c>
      <c r="E47" s="96" t="s">
        <v>94</v>
      </c>
      <c r="F47" s="95">
        <v>10</v>
      </c>
      <c r="G47" s="97">
        <v>3.61</v>
      </c>
      <c r="H47" s="97">
        <v>2.4500000000000002</v>
      </c>
      <c r="I47" s="97">
        <v>1.1599999999999999</v>
      </c>
      <c r="J47" s="97">
        <v>3.61</v>
      </c>
      <c r="K47" s="97">
        <v>24.5</v>
      </c>
      <c r="L47" s="97">
        <v>11.6</v>
      </c>
      <c r="M47" s="97">
        <f t="shared" si="0"/>
        <v>36.1</v>
      </c>
    </row>
    <row r="48" spans="1:13" ht="24" customHeight="1" x14ac:dyDescent="0.25">
      <c r="A48" s="94" t="s">
        <v>1834</v>
      </c>
      <c r="B48" s="95" t="s">
        <v>1469</v>
      </c>
      <c r="C48" s="94" t="s">
        <v>68</v>
      </c>
      <c r="D48" s="94" t="s">
        <v>1470</v>
      </c>
      <c r="E48" s="96" t="s">
        <v>94</v>
      </c>
      <c r="F48" s="95">
        <v>5</v>
      </c>
      <c r="G48" s="97">
        <v>10.57</v>
      </c>
      <c r="H48" s="97">
        <v>7.32</v>
      </c>
      <c r="I48" s="97">
        <v>3.25</v>
      </c>
      <c r="J48" s="97">
        <v>10.57</v>
      </c>
      <c r="K48" s="97">
        <v>36.6</v>
      </c>
      <c r="L48" s="97">
        <v>16.25</v>
      </c>
      <c r="M48" s="97">
        <f t="shared" si="0"/>
        <v>52.85</v>
      </c>
    </row>
    <row r="49" spans="1:13" ht="24" customHeight="1" x14ac:dyDescent="0.25">
      <c r="A49" s="94" t="s">
        <v>1835</v>
      </c>
      <c r="B49" s="95" t="s">
        <v>1471</v>
      </c>
      <c r="C49" s="94" t="s">
        <v>68</v>
      </c>
      <c r="D49" s="94" t="s">
        <v>1472</v>
      </c>
      <c r="E49" s="96" t="s">
        <v>94</v>
      </c>
      <c r="F49" s="95">
        <v>5</v>
      </c>
      <c r="G49" s="97">
        <v>13.78</v>
      </c>
      <c r="H49" s="97">
        <v>9.5399999999999991</v>
      </c>
      <c r="I49" s="97">
        <v>4.24</v>
      </c>
      <c r="J49" s="97">
        <v>13.78</v>
      </c>
      <c r="K49" s="97">
        <v>47.7</v>
      </c>
      <c r="L49" s="97">
        <v>21.2</v>
      </c>
      <c r="M49" s="97">
        <f t="shared" si="0"/>
        <v>68.899999999999991</v>
      </c>
    </row>
    <row r="50" spans="1:13" ht="24" customHeight="1" x14ac:dyDescent="0.25">
      <c r="A50" s="94" t="s">
        <v>1836</v>
      </c>
      <c r="B50" s="95" t="s">
        <v>1473</v>
      </c>
      <c r="C50" s="94" t="s">
        <v>68</v>
      </c>
      <c r="D50" s="94" t="s">
        <v>1474</v>
      </c>
      <c r="E50" s="96" t="s">
        <v>94</v>
      </c>
      <c r="F50" s="95">
        <v>5</v>
      </c>
      <c r="G50" s="97">
        <v>17.79</v>
      </c>
      <c r="H50" s="97">
        <v>12.32</v>
      </c>
      <c r="I50" s="97">
        <v>5.47</v>
      </c>
      <c r="J50" s="97">
        <v>17.79</v>
      </c>
      <c r="K50" s="97">
        <v>61.6</v>
      </c>
      <c r="L50" s="97">
        <v>27.35</v>
      </c>
      <c r="M50" s="97">
        <f t="shared" si="0"/>
        <v>88.949999999999989</v>
      </c>
    </row>
    <row r="51" spans="1:13" ht="26.1" customHeight="1" x14ac:dyDescent="0.25">
      <c r="A51" s="94" t="s">
        <v>1837</v>
      </c>
      <c r="B51" s="95" t="s">
        <v>1475</v>
      </c>
      <c r="C51" s="94" t="s">
        <v>68</v>
      </c>
      <c r="D51" s="94" t="s">
        <v>1476</v>
      </c>
      <c r="E51" s="96" t="s">
        <v>94</v>
      </c>
      <c r="F51" s="95">
        <v>5</v>
      </c>
      <c r="G51" s="97">
        <v>5.76</v>
      </c>
      <c r="H51" s="97">
        <v>3.99</v>
      </c>
      <c r="I51" s="97">
        <v>1.77</v>
      </c>
      <c r="J51" s="97">
        <v>5.76</v>
      </c>
      <c r="K51" s="97">
        <v>19.95</v>
      </c>
      <c r="L51" s="97">
        <v>8.85</v>
      </c>
      <c r="M51" s="97">
        <f t="shared" si="0"/>
        <v>28.799999999999997</v>
      </c>
    </row>
    <row r="52" spans="1:13" ht="26.1" customHeight="1" x14ac:dyDescent="0.25">
      <c r="A52" s="94" t="s">
        <v>1838</v>
      </c>
      <c r="B52" s="95" t="s">
        <v>1477</v>
      </c>
      <c r="C52" s="94" t="s">
        <v>68</v>
      </c>
      <c r="D52" s="94" t="s">
        <v>1478</v>
      </c>
      <c r="E52" s="96" t="s">
        <v>94</v>
      </c>
      <c r="F52" s="95">
        <v>5</v>
      </c>
      <c r="G52" s="97">
        <v>7.76</v>
      </c>
      <c r="H52" s="97">
        <v>5.38</v>
      </c>
      <c r="I52" s="97">
        <v>2.38</v>
      </c>
      <c r="J52" s="97">
        <v>7.76</v>
      </c>
      <c r="K52" s="97">
        <v>26.9</v>
      </c>
      <c r="L52" s="97">
        <v>11.9</v>
      </c>
      <c r="M52" s="97">
        <f t="shared" si="0"/>
        <v>38.799999999999997</v>
      </c>
    </row>
    <row r="53" spans="1:13" ht="26.1" customHeight="1" x14ac:dyDescent="0.25">
      <c r="A53" s="94" t="s">
        <v>1839</v>
      </c>
      <c r="B53" s="95" t="s">
        <v>1479</v>
      </c>
      <c r="C53" s="94" t="s">
        <v>68</v>
      </c>
      <c r="D53" s="94" t="s">
        <v>1480</v>
      </c>
      <c r="E53" s="96" t="s">
        <v>94</v>
      </c>
      <c r="F53" s="95">
        <v>5</v>
      </c>
      <c r="G53" s="97">
        <v>10.57</v>
      </c>
      <c r="H53" s="97">
        <v>7.32</v>
      </c>
      <c r="I53" s="97">
        <v>3.25</v>
      </c>
      <c r="J53" s="97">
        <v>10.57</v>
      </c>
      <c r="K53" s="97">
        <v>36.6</v>
      </c>
      <c r="L53" s="97">
        <v>16.25</v>
      </c>
      <c r="M53" s="97">
        <f t="shared" si="0"/>
        <v>52.85</v>
      </c>
    </row>
    <row r="54" spans="1:13" ht="26.1" customHeight="1" x14ac:dyDescent="0.25">
      <c r="A54" s="94" t="s">
        <v>1840</v>
      </c>
      <c r="B54" s="95" t="s">
        <v>1481</v>
      </c>
      <c r="C54" s="94" t="s">
        <v>68</v>
      </c>
      <c r="D54" s="94" t="s">
        <v>1482</v>
      </c>
      <c r="E54" s="96" t="s">
        <v>94</v>
      </c>
      <c r="F54" s="95">
        <v>5</v>
      </c>
      <c r="G54" s="97">
        <v>13.78</v>
      </c>
      <c r="H54" s="97">
        <v>9.5399999999999991</v>
      </c>
      <c r="I54" s="97">
        <v>4.24</v>
      </c>
      <c r="J54" s="97">
        <v>13.78</v>
      </c>
      <c r="K54" s="97">
        <v>47.7</v>
      </c>
      <c r="L54" s="97">
        <v>21.2</v>
      </c>
      <c r="M54" s="97">
        <f t="shared" si="0"/>
        <v>68.899999999999991</v>
      </c>
    </row>
    <row r="55" spans="1:13" ht="26.1" customHeight="1" x14ac:dyDescent="0.25">
      <c r="A55" s="94" t="s">
        <v>1841</v>
      </c>
      <c r="B55" s="95" t="s">
        <v>1483</v>
      </c>
      <c r="C55" s="94" t="s">
        <v>68</v>
      </c>
      <c r="D55" s="94" t="s">
        <v>1484</v>
      </c>
      <c r="E55" s="96" t="s">
        <v>94</v>
      </c>
      <c r="F55" s="95">
        <v>5</v>
      </c>
      <c r="G55" s="97">
        <v>17.79</v>
      </c>
      <c r="H55" s="97">
        <v>12.32</v>
      </c>
      <c r="I55" s="97">
        <v>5.47</v>
      </c>
      <c r="J55" s="97">
        <v>17.79</v>
      </c>
      <c r="K55" s="97">
        <v>61.6</v>
      </c>
      <c r="L55" s="97">
        <v>27.35</v>
      </c>
      <c r="M55" s="97">
        <f t="shared" si="0"/>
        <v>88.949999999999989</v>
      </c>
    </row>
    <row r="56" spans="1:13" ht="26.1" customHeight="1" x14ac:dyDescent="0.25">
      <c r="A56" s="94" t="s">
        <v>1842</v>
      </c>
      <c r="B56" s="95" t="s">
        <v>1485</v>
      </c>
      <c r="C56" s="94" t="s">
        <v>68</v>
      </c>
      <c r="D56" s="94" t="s">
        <v>1486</v>
      </c>
      <c r="E56" s="96" t="s">
        <v>94</v>
      </c>
      <c r="F56" s="95">
        <v>5</v>
      </c>
      <c r="G56" s="97">
        <v>23.8</v>
      </c>
      <c r="H56" s="97">
        <v>16.48</v>
      </c>
      <c r="I56" s="97">
        <v>7.32</v>
      </c>
      <c r="J56" s="97">
        <v>23.8</v>
      </c>
      <c r="K56" s="97">
        <v>82.4</v>
      </c>
      <c r="L56" s="97">
        <v>36.6</v>
      </c>
      <c r="M56" s="97">
        <f t="shared" si="0"/>
        <v>119</v>
      </c>
    </row>
    <row r="57" spans="1:13" ht="26.1" customHeight="1" x14ac:dyDescent="0.25">
      <c r="A57" s="94" t="s">
        <v>1843</v>
      </c>
      <c r="B57" s="95" t="s">
        <v>1487</v>
      </c>
      <c r="C57" s="94" t="s">
        <v>68</v>
      </c>
      <c r="D57" s="94" t="s">
        <v>1488</v>
      </c>
      <c r="E57" s="96" t="s">
        <v>94</v>
      </c>
      <c r="F57" s="95">
        <v>5</v>
      </c>
      <c r="G57" s="97">
        <v>29.82</v>
      </c>
      <c r="H57" s="97">
        <v>20.65</v>
      </c>
      <c r="I57" s="97">
        <v>9.17</v>
      </c>
      <c r="J57" s="97">
        <v>29.82</v>
      </c>
      <c r="K57" s="97">
        <v>103.25</v>
      </c>
      <c r="L57" s="97">
        <v>45.85</v>
      </c>
      <c r="M57" s="97">
        <f t="shared" si="0"/>
        <v>149.1</v>
      </c>
    </row>
    <row r="58" spans="1:13" ht="26.1" customHeight="1" x14ac:dyDescent="0.25">
      <c r="A58" s="94" t="s">
        <v>1844</v>
      </c>
      <c r="B58" s="95" t="s">
        <v>1489</v>
      </c>
      <c r="C58" s="94" t="s">
        <v>68</v>
      </c>
      <c r="D58" s="94" t="s">
        <v>1490</v>
      </c>
      <c r="E58" s="96" t="s">
        <v>94</v>
      </c>
      <c r="F58" s="95">
        <v>5</v>
      </c>
      <c r="G58" s="97">
        <v>37.83</v>
      </c>
      <c r="H58" s="97">
        <v>26.21</v>
      </c>
      <c r="I58" s="97">
        <v>11.62</v>
      </c>
      <c r="J58" s="97">
        <v>37.83</v>
      </c>
      <c r="K58" s="97">
        <v>131.05000000000001</v>
      </c>
      <c r="L58" s="97">
        <v>58.1</v>
      </c>
      <c r="M58" s="97">
        <f t="shared" si="0"/>
        <v>189.14999999999998</v>
      </c>
    </row>
    <row r="59" spans="1:13" ht="26.1" customHeight="1" x14ac:dyDescent="0.25">
      <c r="A59" s="94" t="s">
        <v>1845</v>
      </c>
      <c r="B59" s="95" t="s">
        <v>1491</v>
      </c>
      <c r="C59" s="94" t="s">
        <v>68</v>
      </c>
      <c r="D59" s="94" t="s">
        <v>1492</v>
      </c>
      <c r="E59" s="96" t="s">
        <v>94</v>
      </c>
      <c r="F59" s="95">
        <v>5</v>
      </c>
      <c r="G59" s="97">
        <v>3.76</v>
      </c>
      <c r="H59" s="97">
        <v>2.6</v>
      </c>
      <c r="I59" s="97">
        <v>1.1599999999999999</v>
      </c>
      <c r="J59" s="97">
        <v>3.76</v>
      </c>
      <c r="K59" s="97">
        <v>13</v>
      </c>
      <c r="L59" s="97">
        <v>5.8</v>
      </c>
      <c r="M59" s="97">
        <f t="shared" si="0"/>
        <v>18.799999999999997</v>
      </c>
    </row>
    <row r="60" spans="1:13" ht="26.1" customHeight="1" x14ac:dyDescent="0.25">
      <c r="A60" s="94" t="s">
        <v>1846</v>
      </c>
      <c r="B60" s="95" t="s">
        <v>1493</v>
      </c>
      <c r="C60" s="94" t="s">
        <v>68</v>
      </c>
      <c r="D60" s="94" t="s">
        <v>1494</v>
      </c>
      <c r="E60" s="96" t="s">
        <v>94</v>
      </c>
      <c r="F60" s="95">
        <v>5</v>
      </c>
      <c r="G60" s="97">
        <v>5.76</v>
      </c>
      <c r="H60" s="97">
        <v>3.99</v>
      </c>
      <c r="I60" s="97">
        <v>1.77</v>
      </c>
      <c r="J60" s="97">
        <v>5.76</v>
      </c>
      <c r="K60" s="97">
        <v>19.95</v>
      </c>
      <c r="L60" s="97">
        <v>8.85</v>
      </c>
      <c r="M60" s="97">
        <f t="shared" si="0"/>
        <v>28.799999999999997</v>
      </c>
    </row>
    <row r="61" spans="1:13" ht="26.1" customHeight="1" x14ac:dyDescent="0.25">
      <c r="A61" s="94" t="s">
        <v>1847</v>
      </c>
      <c r="B61" s="95" t="s">
        <v>1495</v>
      </c>
      <c r="C61" s="94" t="s">
        <v>68</v>
      </c>
      <c r="D61" s="94" t="s">
        <v>1496</v>
      </c>
      <c r="E61" s="96" t="s">
        <v>94</v>
      </c>
      <c r="F61" s="95">
        <v>5</v>
      </c>
      <c r="G61" s="97">
        <v>7.76</v>
      </c>
      <c r="H61" s="97">
        <v>5.38</v>
      </c>
      <c r="I61" s="97">
        <v>2.38</v>
      </c>
      <c r="J61" s="97">
        <v>7.76</v>
      </c>
      <c r="K61" s="97">
        <v>26.9</v>
      </c>
      <c r="L61" s="97">
        <v>11.9</v>
      </c>
      <c r="M61" s="97">
        <f t="shared" si="0"/>
        <v>38.799999999999997</v>
      </c>
    </row>
    <row r="62" spans="1:13" ht="26.1" customHeight="1" x14ac:dyDescent="0.25">
      <c r="A62" s="94" t="s">
        <v>1848</v>
      </c>
      <c r="B62" s="95" t="s">
        <v>1497</v>
      </c>
      <c r="C62" s="94" t="s">
        <v>68</v>
      </c>
      <c r="D62" s="94" t="s">
        <v>1498</v>
      </c>
      <c r="E62" s="96" t="s">
        <v>94</v>
      </c>
      <c r="F62" s="95">
        <v>5</v>
      </c>
      <c r="G62" s="97">
        <v>10.57</v>
      </c>
      <c r="H62" s="97">
        <v>7.32</v>
      </c>
      <c r="I62" s="97">
        <v>3.25</v>
      </c>
      <c r="J62" s="97">
        <v>10.57</v>
      </c>
      <c r="K62" s="97">
        <v>36.6</v>
      </c>
      <c r="L62" s="97">
        <v>16.25</v>
      </c>
      <c r="M62" s="97">
        <f t="shared" si="0"/>
        <v>52.85</v>
      </c>
    </row>
    <row r="63" spans="1:13" ht="26.1" customHeight="1" x14ac:dyDescent="0.25">
      <c r="A63" s="94" t="s">
        <v>1849</v>
      </c>
      <c r="B63" s="95" t="s">
        <v>1499</v>
      </c>
      <c r="C63" s="94" t="s">
        <v>68</v>
      </c>
      <c r="D63" s="94" t="s">
        <v>1500</v>
      </c>
      <c r="E63" s="96" t="s">
        <v>94</v>
      </c>
      <c r="F63" s="95">
        <v>5</v>
      </c>
      <c r="G63" s="97">
        <v>13.78</v>
      </c>
      <c r="H63" s="97">
        <v>9.5399999999999991</v>
      </c>
      <c r="I63" s="97">
        <v>4.24</v>
      </c>
      <c r="J63" s="97">
        <v>13.78</v>
      </c>
      <c r="K63" s="97">
        <v>47.7</v>
      </c>
      <c r="L63" s="97">
        <v>21.2</v>
      </c>
      <c r="M63" s="97">
        <f t="shared" si="0"/>
        <v>68.899999999999991</v>
      </c>
    </row>
    <row r="64" spans="1:13" ht="26.1" customHeight="1" x14ac:dyDescent="0.25">
      <c r="A64" s="94" t="s">
        <v>1850</v>
      </c>
      <c r="B64" s="95" t="s">
        <v>1501</v>
      </c>
      <c r="C64" s="94" t="s">
        <v>68</v>
      </c>
      <c r="D64" s="94" t="s">
        <v>1502</v>
      </c>
      <c r="E64" s="96" t="s">
        <v>94</v>
      </c>
      <c r="F64" s="95">
        <v>5</v>
      </c>
      <c r="G64" s="97">
        <v>17.79</v>
      </c>
      <c r="H64" s="97">
        <v>12.32</v>
      </c>
      <c r="I64" s="97">
        <v>5.47</v>
      </c>
      <c r="J64" s="97">
        <v>17.79</v>
      </c>
      <c r="K64" s="97">
        <v>61.6</v>
      </c>
      <c r="L64" s="97">
        <v>27.35</v>
      </c>
      <c r="M64" s="97">
        <f t="shared" si="0"/>
        <v>88.949999999999989</v>
      </c>
    </row>
    <row r="65" spans="1:13" ht="26.1" customHeight="1" x14ac:dyDescent="0.25">
      <c r="A65" s="94" t="s">
        <v>1851</v>
      </c>
      <c r="B65" s="95" t="s">
        <v>1503</v>
      </c>
      <c r="C65" s="94" t="s">
        <v>68</v>
      </c>
      <c r="D65" s="94" t="s">
        <v>1504</v>
      </c>
      <c r="E65" s="96" t="s">
        <v>94</v>
      </c>
      <c r="F65" s="95">
        <v>5</v>
      </c>
      <c r="G65" s="97">
        <v>29.82</v>
      </c>
      <c r="H65" s="97">
        <v>20.65</v>
      </c>
      <c r="I65" s="97">
        <v>9.17</v>
      </c>
      <c r="J65" s="97">
        <v>29.82</v>
      </c>
      <c r="K65" s="97">
        <v>103.25</v>
      </c>
      <c r="L65" s="97">
        <v>45.85</v>
      </c>
      <c r="M65" s="97">
        <f t="shared" si="0"/>
        <v>149.1</v>
      </c>
    </row>
    <row r="66" spans="1:13" ht="26.1" customHeight="1" x14ac:dyDescent="0.25">
      <c r="A66" s="94" t="s">
        <v>1852</v>
      </c>
      <c r="B66" s="95" t="s">
        <v>1505</v>
      </c>
      <c r="C66" s="94" t="s">
        <v>68</v>
      </c>
      <c r="D66" s="94" t="s">
        <v>1506</v>
      </c>
      <c r="E66" s="96" t="s">
        <v>94</v>
      </c>
      <c r="F66" s="95">
        <v>5</v>
      </c>
      <c r="G66" s="97">
        <v>37.83</v>
      </c>
      <c r="H66" s="97">
        <v>26.21</v>
      </c>
      <c r="I66" s="97">
        <v>11.62</v>
      </c>
      <c r="J66" s="97">
        <v>37.83</v>
      </c>
      <c r="K66" s="97">
        <v>131.05000000000001</v>
      </c>
      <c r="L66" s="97">
        <v>58.1</v>
      </c>
      <c r="M66" s="97">
        <f t="shared" si="0"/>
        <v>189.14999999999998</v>
      </c>
    </row>
    <row r="67" spans="1:13" ht="39" customHeight="1" x14ac:dyDescent="0.25">
      <c r="A67" s="94" t="s">
        <v>1853</v>
      </c>
      <c r="B67" s="95" t="s">
        <v>1507</v>
      </c>
      <c r="C67" s="94" t="s">
        <v>68</v>
      </c>
      <c r="D67" s="94" t="s">
        <v>1508</v>
      </c>
      <c r="E67" s="96" t="s">
        <v>94</v>
      </c>
      <c r="F67" s="95">
        <v>8</v>
      </c>
      <c r="G67" s="97">
        <v>23.8</v>
      </c>
      <c r="H67" s="97">
        <v>16.48</v>
      </c>
      <c r="I67" s="97">
        <v>7.32</v>
      </c>
      <c r="J67" s="97">
        <v>23.8</v>
      </c>
      <c r="K67" s="97">
        <v>131.84</v>
      </c>
      <c r="L67" s="97">
        <v>58.56</v>
      </c>
      <c r="M67" s="97">
        <f t="shared" si="0"/>
        <v>190.4</v>
      </c>
    </row>
    <row r="68" spans="1:13" ht="39" customHeight="1" x14ac:dyDescent="0.25">
      <c r="A68" s="94" t="s">
        <v>1854</v>
      </c>
      <c r="B68" s="95" t="s">
        <v>1509</v>
      </c>
      <c r="C68" s="94" t="s">
        <v>68</v>
      </c>
      <c r="D68" s="94" t="s">
        <v>1510</v>
      </c>
      <c r="E68" s="96" t="s">
        <v>300</v>
      </c>
      <c r="F68" s="95">
        <v>2</v>
      </c>
      <c r="G68" s="97">
        <v>4.1500000000000004</v>
      </c>
      <c r="H68" s="97">
        <v>2.87</v>
      </c>
      <c r="I68" s="97">
        <v>1.28</v>
      </c>
      <c r="J68" s="97">
        <v>4.1500000000000004</v>
      </c>
      <c r="K68" s="97">
        <v>5.74</v>
      </c>
      <c r="L68" s="97">
        <v>2.56</v>
      </c>
      <c r="M68" s="97">
        <f t="shared" si="0"/>
        <v>8.3000000000000007</v>
      </c>
    </row>
    <row r="69" spans="1:13" ht="39" customHeight="1" x14ac:dyDescent="0.25">
      <c r="A69" s="94" t="s">
        <v>1855</v>
      </c>
      <c r="B69" s="95" t="s">
        <v>1511</v>
      </c>
      <c r="C69" s="94" t="s">
        <v>68</v>
      </c>
      <c r="D69" s="94" t="s">
        <v>1512</v>
      </c>
      <c r="E69" s="96" t="s">
        <v>300</v>
      </c>
      <c r="F69" s="95">
        <v>2</v>
      </c>
      <c r="G69" s="97">
        <v>5.32</v>
      </c>
      <c r="H69" s="97">
        <v>3.66</v>
      </c>
      <c r="I69" s="97">
        <v>1.66</v>
      </c>
      <c r="J69" s="97">
        <v>5.32</v>
      </c>
      <c r="K69" s="97">
        <v>7.32</v>
      </c>
      <c r="L69" s="97">
        <v>3.32</v>
      </c>
      <c r="M69" s="97">
        <f t="shared" si="0"/>
        <v>10.64</v>
      </c>
    </row>
    <row r="70" spans="1:13" ht="26.1" customHeight="1" x14ac:dyDescent="0.25">
      <c r="A70" s="94" t="s">
        <v>1856</v>
      </c>
      <c r="B70" s="95" t="s">
        <v>1513</v>
      </c>
      <c r="C70" s="94" t="s">
        <v>68</v>
      </c>
      <c r="D70" s="94" t="s">
        <v>1514</v>
      </c>
      <c r="E70" s="96" t="s">
        <v>94</v>
      </c>
      <c r="F70" s="95">
        <v>10</v>
      </c>
      <c r="G70" s="97">
        <v>2.58</v>
      </c>
      <c r="H70" s="97">
        <v>1.76</v>
      </c>
      <c r="I70" s="97">
        <v>0.82</v>
      </c>
      <c r="J70" s="97">
        <v>2.58</v>
      </c>
      <c r="K70" s="97">
        <v>17.600000000000001</v>
      </c>
      <c r="L70" s="97">
        <v>8.1999999999999993</v>
      </c>
      <c r="M70" s="97">
        <f t="shared" ref="M70:M133" si="1">G70*F70</f>
        <v>25.8</v>
      </c>
    </row>
    <row r="71" spans="1:13" ht="39" customHeight="1" x14ac:dyDescent="0.25">
      <c r="A71" s="94" t="s">
        <v>1857</v>
      </c>
      <c r="B71" s="95" t="s">
        <v>1515</v>
      </c>
      <c r="C71" s="94" t="s">
        <v>68</v>
      </c>
      <c r="D71" s="94" t="s">
        <v>1516</v>
      </c>
      <c r="E71" s="96" t="s">
        <v>300</v>
      </c>
      <c r="F71" s="95">
        <v>2</v>
      </c>
      <c r="G71" s="97">
        <v>10.82</v>
      </c>
      <c r="H71" s="97">
        <v>7.46</v>
      </c>
      <c r="I71" s="97">
        <v>3.36</v>
      </c>
      <c r="J71" s="97">
        <v>10.82</v>
      </c>
      <c r="K71" s="97">
        <v>14.92</v>
      </c>
      <c r="L71" s="97">
        <v>6.72</v>
      </c>
      <c r="M71" s="97">
        <f t="shared" si="1"/>
        <v>21.64</v>
      </c>
    </row>
    <row r="72" spans="1:13" ht="51.9" customHeight="1" x14ac:dyDescent="0.25">
      <c r="A72" s="94" t="s">
        <v>1858</v>
      </c>
      <c r="B72" s="95" t="s">
        <v>1517</v>
      </c>
      <c r="C72" s="94" t="s">
        <v>68</v>
      </c>
      <c r="D72" s="94" t="s">
        <v>1518</v>
      </c>
      <c r="E72" s="96" t="s">
        <v>300</v>
      </c>
      <c r="F72" s="95">
        <v>2</v>
      </c>
      <c r="G72" s="97">
        <v>9.31</v>
      </c>
      <c r="H72" s="97">
        <v>6.45</v>
      </c>
      <c r="I72" s="97">
        <v>2.86</v>
      </c>
      <c r="J72" s="97">
        <v>9.31</v>
      </c>
      <c r="K72" s="97">
        <v>12.9</v>
      </c>
      <c r="L72" s="97">
        <v>5.72</v>
      </c>
      <c r="M72" s="97">
        <f t="shared" si="1"/>
        <v>18.62</v>
      </c>
    </row>
    <row r="73" spans="1:13" ht="51.9" customHeight="1" x14ac:dyDescent="0.25">
      <c r="A73" s="94" t="s">
        <v>1859</v>
      </c>
      <c r="B73" s="95" t="s">
        <v>1519</v>
      </c>
      <c r="C73" s="94" t="s">
        <v>68</v>
      </c>
      <c r="D73" s="94" t="s">
        <v>1520</v>
      </c>
      <c r="E73" s="96" t="s">
        <v>300</v>
      </c>
      <c r="F73" s="95">
        <v>2</v>
      </c>
      <c r="G73" s="97">
        <v>10.16</v>
      </c>
      <c r="H73" s="97">
        <v>7.02</v>
      </c>
      <c r="I73" s="97">
        <v>3.14</v>
      </c>
      <c r="J73" s="97">
        <v>10.16</v>
      </c>
      <c r="K73" s="97">
        <v>14.04</v>
      </c>
      <c r="L73" s="97">
        <v>6.28</v>
      </c>
      <c r="M73" s="97">
        <f t="shared" si="1"/>
        <v>20.32</v>
      </c>
    </row>
    <row r="74" spans="1:13" ht="51.9" customHeight="1" x14ac:dyDescent="0.25">
      <c r="A74" s="94" t="s">
        <v>1860</v>
      </c>
      <c r="B74" s="95" t="s">
        <v>1521</v>
      </c>
      <c r="C74" s="94" t="s">
        <v>68</v>
      </c>
      <c r="D74" s="94" t="s">
        <v>1522</v>
      </c>
      <c r="E74" s="96" t="s">
        <v>300</v>
      </c>
      <c r="F74" s="95">
        <v>2</v>
      </c>
      <c r="G74" s="97">
        <v>11.26</v>
      </c>
      <c r="H74" s="97">
        <v>7.79</v>
      </c>
      <c r="I74" s="97">
        <v>3.47</v>
      </c>
      <c r="J74" s="97">
        <v>11.26</v>
      </c>
      <c r="K74" s="97">
        <v>15.58</v>
      </c>
      <c r="L74" s="97">
        <v>6.94</v>
      </c>
      <c r="M74" s="97">
        <f t="shared" si="1"/>
        <v>22.52</v>
      </c>
    </row>
    <row r="75" spans="1:13" ht="51.9" customHeight="1" x14ac:dyDescent="0.25">
      <c r="A75" s="94" t="s">
        <v>1861</v>
      </c>
      <c r="B75" s="95" t="s">
        <v>1523</v>
      </c>
      <c r="C75" s="94" t="s">
        <v>68</v>
      </c>
      <c r="D75" s="94" t="s">
        <v>1524</v>
      </c>
      <c r="E75" s="96" t="s">
        <v>300</v>
      </c>
      <c r="F75" s="95">
        <v>2</v>
      </c>
      <c r="G75" s="97">
        <v>12.82</v>
      </c>
      <c r="H75" s="97">
        <v>8.8800000000000008</v>
      </c>
      <c r="I75" s="97">
        <v>3.94</v>
      </c>
      <c r="J75" s="97">
        <v>12.82</v>
      </c>
      <c r="K75" s="97">
        <v>17.760000000000002</v>
      </c>
      <c r="L75" s="97">
        <v>7.88</v>
      </c>
      <c r="M75" s="97">
        <f t="shared" si="1"/>
        <v>25.64</v>
      </c>
    </row>
    <row r="76" spans="1:13" ht="39" customHeight="1" x14ac:dyDescent="0.25">
      <c r="A76" s="94" t="s">
        <v>1862</v>
      </c>
      <c r="B76" s="95" t="s">
        <v>1525</v>
      </c>
      <c r="C76" s="94" t="s">
        <v>68</v>
      </c>
      <c r="D76" s="94" t="s">
        <v>1526</v>
      </c>
      <c r="E76" s="96" t="s">
        <v>300</v>
      </c>
      <c r="F76" s="95">
        <v>1000</v>
      </c>
      <c r="G76" s="97">
        <v>1.24</v>
      </c>
      <c r="H76" s="97">
        <v>0.84</v>
      </c>
      <c r="I76" s="97">
        <v>0.4</v>
      </c>
      <c r="J76" s="97">
        <v>1.24</v>
      </c>
      <c r="K76" s="97">
        <v>840</v>
      </c>
      <c r="L76" s="97">
        <v>400</v>
      </c>
      <c r="M76" s="97">
        <f t="shared" si="1"/>
        <v>1240</v>
      </c>
    </row>
    <row r="77" spans="1:13" ht="39" customHeight="1" x14ac:dyDescent="0.25">
      <c r="A77" s="94" t="s">
        <v>1863</v>
      </c>
      <c r="B77" s="95" t="s">
        <v>1527</v>
      </c>
      <c r="C77" s="94" t="s">
        <v>68</v>
      </c>
      <c r="D77" s="94" t="s">
        <v>1528</v>
      </c>
      <c r="E77" s="96" t="s">
        <v>300</v>
      </c>
      <c r="F77" s="95">
        <v>10</v>
      </c>
      <c r="G77" s="97">
        <v>12.86</v>
      </c>
      <c r="H77" s="97">
        <v>7.32</v>
      </c>
      <c r="I77" s="97">
        <v>5.54</v>
      </c>
      <c r="J77" s="97">
        <v>12.86</v>
      </c>
      <c r="K77" s="97">
        <v>73.2</v>
      </c>
      <c r="L77" s="97">
        <v>55.4</v>
      </c>
      <c r="M77" s="97">
        <f t="shared" si="1"/>
        <v>128.6</v>
      </c>
    </row>
    <row r="78" spans="1:13" ht="39" customHeight="1" x14ac:dyDescent="0.25">
      <c r="A78" s="94" t="s">
        <v>1864</v>
      </c>
      <c r="B78" s="95" t="s">
        <v>1529</v>
      </c>
      <c r="C78" s="94" t="s">
        <v>68</v>
      </c>
      <c r="D78" s="94" t="s">
        <v>1530</v>
      </c>
      <c r="E78" s="96" t="s">
        <v>300</v>
      </c>
      <c r="F78" s="95">
        <v>10</v>
      </c>
      <c r="G78" s="97">
        <v>12.23</v>
      </c>
      <c r="H78" s="97">
        <v>6.89</v>
      </c>
      <c r="I78" s="97">
        <v>5.34</v>
      </c>
      <c r="J78" s="97">
        <v>12.23</v>
      </c>
      <c r="K78" s="97">
        <v>68.900000000000006</v>
      </c>
      <c r="L78" s="97">
        <v>53.4</v>
      </c>
      <c r="M78" s="97">
        <f t="shared" si="1"/>
        <v>122.30000000000001</v>
      </c>
    </row>
    <row r="79" spans="1:13" ht="39" customHeight="1" x14ac:dyDescent="0.25">
      <c r="A79" s="94" t="s">
        <v>1865</v>
      </c>
      <c r="B79" s="95" t="s">
        <v>1531</v>
      </c>
      <c r="C79" s="94" t="s">
        <v>68</v>
      </c>
      <c r="D79" s="94" t="s">
        <v>1532</v>
      </c>
      <c r="E79" s="96" t="s">
        <v>300</v>
      </c>
      <c r="F79" s="95">
        <v>10</v>
      </c>
      <c r="G79" s="97">
        <v>11.79</v>
      </c>
      <c r="H79" s="97">
        <v>6.59</v>
      </c>
      <c r="I79" s="97">
        <v>5.2</v>
      </c>
      <c r="J79" s="97">
        <v>11.79</v>
      </c>
      <c r="K79" s="97">
        <v>65.900000000000006</v>
      </c>
      <c r="L79" s="97">
        <v>52</v>
      </c>
      <c r="M79" s="97">
        <f t="shared" si="1"/>
        <v>117.89999999999999</v>
      </c>
    </row>
    <row r="80" spans="1:13" ht="39" customHeight="1" x14ac:dyDescent="0.25">
      <c r="A80" s="94" t="s">
        <v>1866</v>
      </c>
      <c r="B80" s="95" t="s">
        <v>1533</v>
      </c>
      <c r="C80" s="94" t="s">
        <v>68</v>
      </c>
      <c r="D80" s="94" t="s">
        <v>1534</v>
      </c>
      <c r="E80" s="96" t="s">
        <v>300</v>
      </c>
      <c r="F80" s="95">
        <v>2</v>
      </c>
      <c r="G80" s="97">
        <v>12.49</v>
      </c>
      <c r="H80" s="97">
        <v>8.6199999999999992</v>
      </c>
      <c r="I80" s="97">
        <v>3.87</v>
      </c>
      <c r="J80" s="97">
        <v>12.49</v>
      </c>
      <c r="K80" s="97">
        <v>17.239999999999998</v>
      </c>
      <c r="L80" s="97">
        <v>7.74</v>
      </c>
      <c r="M80" s="97">
        <f t="shared" si="1"/>
        <v>24.98</v>
      </c>
    </row>
    <row r="81" spans="1:13" ht="51.9" customHeight="1" x14ac:dyDescent="0.25">
      <c r="A81" s="94" t="s">
        <v>1867</v>
      </c>
      <c r="B81" s="95" t="s">
        <v>1535</v>
      </c>
      <c r="C81" s="94" t="s">
        <v>68</v>
      </c>
      <c r="D81" s="94" t="s">
        <v>1536</v>
      </c>
      <c r="E81" s="96" t="s">
        <v>300</v>
      </c>
      <c r="F81" s="95">
        <v>2</v>
      </c>
      <c r="G81" s="97">
        <v>14.99</v>
      </c>
      <c r="H81" s="97">
        <v>10.35</v>
      </c>
      <c r="I81" s="97">
        <v>4.6399999999999997</v>
      </c>
      <c r="J81" s="97">
        <v>14.99</v>
      </c>
      <c r="K81" s="97">
        <v>20.7</v>
      </c>
      <c r="L81" s="97">
        <v>9.2799999999999994</v>
      </c>
      <c r="M81" s="97">
        <f t="shared" si="1"/>
        <v>29.98</v>
      </c>
    </row>
    <row r="82" spans="1:13" ht="39" customHeight="1" x14ac:dyDescent="0.25">
      <c r="A82" s="94" t="s">
        <v>1868</v>
      </c>
      <c r="B82" s="95" t="s">
        <v>1537</v>
      </c>
      <c r="C82" s="94" t="s">
        <v>68</v>
      </c>
      <c r="D82" s="94" t="s">
        <v>1538</v>
      </c>
      <c r="E82" s="96" t="s">
        <v>300</v>
      </c>
      <c r="F82" s="95">
        <v>10</v>
      </c>
      <c r="G82" s="97">
        <v>19.350000000000001</v>
      </c>
      <c r="H82" s="97">
        <v>10.76</v>
      </c>
      <c r="I82" s="97">
        <v>8.59</v>
      </c>
      <c r="J82" s="97">
        <v>19.350000000000001</v>
      </c>
      <c r="K82" s="97">
        <v>107.6</v>
      </c>
      <c r="L82" s="97">
        <v>85.9</v>
      </c>
      <c r="M82" s="97">
        <f t="shared" si="1"/>
        <v>193.5</v>
      </c>
    </row>
    <row r="83" spans="1:13" ht="39" customHeight="1" x14ac:dyDescent="0.25">
      <c r="A83" s="94" t="s">
        <v>1869</v>
      </c>
      <c r="B83" s="95" t="s">
        <v>1539</v>
      </c>
      <c r="C83" s="94" t="s">
        <v>68</v>
      </c>
      <c r="D83" s="94" t="s">
        <v>1540</v>
      </c>
      <c r="E83" s="96" t="s">
        <v>300</v>
      </c>
      <c r="F83" s="95">
        <v>10</v>
      </c>
      <c r="G83" s="97">
        <v>17.510000000000002</v>
      </c>
      <c r="H83" s="97">
        <v>9.58</v>
      </c>
      <c r="I83" s="97">
        <v>7.93</v>
      </c>
      <c r="J83" s="97">
        <v>17.510000000000002</v>
      </c>
      <c r="K83" s="97">
        <v>95.8</v>
      </c>
      <c r="L83" s="97">
        <v>79.3</v>
      </c>
      <c r="M83" s="97">
        <f t="shared" si="1"/>
        <v>175.10000000000002</v>
      </c>
    </row>
    <row r="84" spans="1:13" ht="51.9" customHeight="1" x14ac:dyDescent="0.25">
      <c r="A84" s="94" t="s">
        <v>1870</v>
      </c>
      <c r="B84" s="95" t="s">
        <v>1541</v>
      </c>
      <c r="C84" s="94" t="s">
        <v>68</v>
      </c>
      <c r="D84" s="94" t="s">
        <v>1542</v>
      </c>
      <c r="E84" s="96" t="s">
        <v>300</v>
      </c>
      <c r="F84" s="95">
        <v>2</v>
      </c>
      <c r="G84" s="97">
        <v>16.39</v>
      </c>
      <c r="H84" s="97">
        <v>11.35</v>
      </c>
      <c r="I84" s="97">
        <v>5.04</v>
      </c>
      <c r="J84" s="97">
        <v>16.39</v>
      </c>
      <c r="K84" s="97">
        <v>22.7</v>
      </c>
      <c r="L84" s="97">
        <v>10.08</v>
      </c>
      <c r="M84" s="97">
        <f t="shared" si="1"/>
        <v>32.78</v>
      </c>
    </row>
    <row r="85" spans="1:13" ht="51.9" customHeight="1" x14ac:dyDescent="0.25">
      <c r="A85" s="94" t="s">
        <v>1871</v>
      </c>
      <c r="B85" s="95" t="s">
        <v>1543</v>
      </c>
      <c r="C85" s="94" t="s">
        <v>68</v>
      </c>
      <c r="D85" s="94" t="s">
        <v>1544</v>
      </c>
      <c r="E85" s="96" t="s">
        <v>300</v>
      </c>
      <c r="F85" s="95">
        <v>2</v>
      </c>
      <c r="G85" s="97">
        <v>18.059999999999999</v>
      </c>
      <c r="H85" s="97">
        <v>12.5</v>
      </c>
      <c r="I85" s="97">
        <v>5.56</v>
      </c>
      <c r="J85" s="97">
        <v>18.059999999999999</v>
      </c>
      <c r="K85" s="97">
        <v>25</v>
      </c>
      <c r="L85" s="97">
        <v>11.12</v>
      </c>
      <c r="M85" s="97">
        <f t="shared" si="1"/>
        <v>36.119999999999997</v>
      </c>
    </row>
    <row r="86" spans="1:13" ht="51.9" customHeight="1" x14ac:dyDescent="0.25">
      <c r="A86" s="94" t="s">
        <v>1872</v>
      </c>
      <c r="B86" s="95" t="s">
        <v>1545</v>
      </c>
      <c r="C86" s="94" t="s">
        <v>68</v>
      </c>
      <c r="D86" s="94" t="s">
        <v>1546</v>
      </c>
      <c r="E86" s="96" t="s">
        <v>300</v>
      </c>
      <c r="F86" s="95">
        <v>2</v>
      </c>
      <c r="G86" s="97">
        <v>19.68</v>
      </c>
      <c r="H86" s="97">
        <v>13.63</v>
      </c>
      <c r="I86" s="97">
        <v>6.05</v>
      </c>
      <c r="J86" s="97">
        <v>19.68</v>
      </c>
      <c r="K86" s="97">
        <v>27.26</v>
      </c>
      <c r="L86" s="97">
        <v>12.1</v>
      </c>
      <c r="M86" s="97">
        <f t="shared" si="1"/>
        <v>39.36</v>
      </c>
    </row>
    <row r="87" spans="1:13" ht="39" customHeight="1" x14ac:dyDescent="0.25">
      <c r="A87" s="94" t="s">
        <v>1873</v>
      </c>
      <c r="B87" s="95" t="s">
        <v>1547</v>
      </c>
      <c r="C87" s="94" t="s">
        <v>68</v>
      </c>
      <c r="D87" s="94" t="s">
        <v>1548</v>
      </c>
      <c r="E87" s="96" t="s">
        <v>94</v>
      </c>
      <c r="F87" s="95">
        <v>5</v>
      </c>
      <c r="G87" s="97">
        <v>33.78</v>
      </c>
      <c r="H87" s="97">
        <v>23.39</v>
      </c>
      <c r="I87" s="97">
        <v>10.39</v>
      </c>
      <c r="J87" s="97">
        <v>33.78</v>
      </c>
      <c r="K87" s="97">
        <v>116.95</v>
      </c>
      <c r="L87" s="97">
        <v>51.95</v>
      </c>
      <c r="M87" s="97">
        <f t="shared" si="1"/>
        <v>168.9</v>
      </c>
    </row>
    <row r="88" spans="1:13" ht="39" customHeight="1" x14ac:dyDescent="0.25">
      <c r="A88" s="94" t="s">
        <v>1874</v>
      </c>
      <c r="B88" s="95" t="s">
        <v>1549</v>
      </c>
      <c r="C88" s="94" t="s">
        <v>68</v>
      </c>
      <c r="D88" s="94" t="s">
        <v>1550</v>
      </c>
      <c r="E88" s="96" t="s">
        <v>94</v>
      </c>
      <c r="F88" s="95">
        <v>2</v>
      </c>
      <c r="G88" s="97">
        <v>33.78</v>
      </c>
      <c r="H88" s="97">
        <v>23.39</v>
      </c>
      <c r="I88" s="97">
        <v>10.39</v>
      </c>
      <c r="J88" s="97">
        <v>33.78</v>
      </c>
      <c r="K88" s="97">
        <v>46.78</v>
      </c>
      <c r="L88" s="97">
        <v>20.78</v>
      </c>
      <c r="M88" s="97">
        <f t="shared" si="1"/>
        <v>67.56</v>
      </c>
    </row>
    <row r="89" spans="1:13" ht="39" customHeight="1" x14ac:dyDescent="0.25">
      <c r="A89" s="94" t="s">
        <v>1875</v>
      </c>
      <c r="B89" s="95" t="s">
        <v>1551</v>
      </c>
      <c r="C89" s="94" t="s">
        <v>68</v>
      </c>
      <c r="D89" s="94" t="s">
        <v>1552</v>
      </c>
      <c r="E89" s="96" t="s">
        <v>94</v>
      </c>
      <c r="F89" s="95">
        <v>5</v>
      </c>
      <c r="G89" s="97">
        <v>33.78</v>
      </c>
      <c r="H89" s="97">
        <v>23.39</v>
      </c>
      <c r="I89" s="97">
        <v>10.39</v>
      </c>
      <c r="J89" s="97">
        <v>33.78</v>
      </c>
      <c r="K89" s="97">
        <v>116.95</v>
      </c>
      <c r="L89" s="97">
        <v>51.95</v>
      </c>
      <c r="M89" s="97">
        <f t="shared" si="1"/>
        <v>168.9</v>
      </c>
    </row>
    <row r="90" spans="1:13" ht="39" customHeight="1" x14ac:dyDescent="0.25">
      <c r="A90" s="94" t="s">
        <v>1876</v>
      </c>
      <c r="B90" s="95" t="s">
        <v>1553</v>
      </c>
      <c r="C90" s="94" t="s">
        <v>68</v>
      </c>
      <c r="D90" s="94" t="s">
        <v>1554</v>
      </c>
      <c r="E90" s="96" t="s">
        <v>94</v>
      </c>
      <c r="F90" s="95">
        <v>5</v>
      </c>
      <c r="G90" s="97">
        <v>36.76</v>
      </c>
      <c r="H90" s="97">
        <v>25.46</v>
      </c>
      <c r="I90" s="97">
        <v>11.3</v>
      </c>
      <c r="J90" s="97">
        <v>36.76</v>
      </c>
      <c r="K90" s="97">
        <v>127.3</v>
      </c>
      <c r="L90" s="97">
        <v>56.5</v>
      </c>
      <c r="M90" s="97">
        <f t="shared" si="1"/>
        <v>183.79999999999998</v>
      </c>
    </row>
    <row r="91" spans="1:13" ht="39" customHeight="1" x14ac:dyDescent="0.25">
      <c r="A91" s="94" t="s">
        <v>1877</v>
      </c>
      <c r="B91" s="95" t="s">
        <v>1555</v>
      </c>
      <c r="C91" s="94" t="s">
        <v>68</v>
      </c>
      <c r="D91" s="94" t="s">
        <v>1556</v>
      </c>
      <c r="E91" s="96" t="s">
        <v>94</v>
      </c>
      <c r="F91" s="95">
        <v>5</v>
      </c>
      <c r="G91" s="97">
        <v>36.76</v>
      </c>
      <c r="H91" s="97">
        <v>25.46</v>
      </c>
      <c r="I91" s="97">
        <v>11.3</v>
      </c>
      <c r="J91" s="97">
        <v>36.76</v>
      </c>
      <c r="K91" s="97">
        <v>127.3</v>
      </c>
      <c r="L91" s="97">
        <v>56.5</v>
      </c>
      <c r="M91" s="97">
        <f t="shared" si="1"/>
        <v>183.79999999999998</v>
      </c>
    </row>
    <row r="92" spans="1:13" ht="39" customHeight="1" x14ac:dyDescent="0.25">
      <c r="A92" s="94" t="s">
        <v>1878</v>
      </c>
      <c r="B92" s="95" t="s">
        <v>1557</v>
      </c>
      <c r="C92" s="94" t="s">
        <v>68</v>
      </c>
      <c r="D92" s="94" t="s">
        <v>1558</v>
      </c>
      <c r="E92" s="96" t="s">
        <v>94</v>
      </c>
      <c r="F92" s="95">
        <v>5</v>
      </c>
      <c r="G92" s="97">
        <v>36.76</v>
      </c>
      <c r="H92" s="97">
        <v>25.46</v>
      </c>
      <c r="I92" s="97">
        <v>11.3</v>
      </c>
      <c r="J92" s="97">
        <v>36.76</v>
      </c>
      <c r="K92" s="97">
        <v>127.3</v>
      </c>
      <c r="L92" s="97">
        <v>56.5</v>
      </c>
      <c r="M92" s="97">
        <f t="shared" si="1"/>
        <v>183.79999999999998</v>
      </c>
    </row>
    <row r="93" spans="1:13" ht="39" customHeight="1" x14ac:dyDescent="0.25">
      <c r="A93" s="94" t="s">
        <v>1879</v>
      </c>
      <c r="B93" s="95" t="s">
        <v>1559</v>
      </c>
      <c r="C93" s="94" t="s">
        <v>68</v>
      </c>
      <c r="D93" s="94" t="s">
        <v>1560</v>
      </c>
      <c r="E93" s="96" t="s">
        <v>94</v>
      </c>
      <c r="F93" s="95">
        <v>5</v>
      </c>
      <c r="G93" s="97">
        <v>39.700000000000003</v>
      </c>
      <c r="H93" s="97">
        <v>27.49</v>
      </c>
      <c r="I93" s="97">
        <v>12.21</v>
      </c>
      <c r="J93" s="97">
        <v>39.700000000000003</v>
      </c>
      <c r="K93" s="97">
        <v>137.44999999999999</v>
      </c>
      <c r="L93" s="97">
        <v>61.05</v>
      </c>
      <c r="M93" s="97">
        <f t="shared" si="1"/>
        <v>198.5</v>
      </c>
    </row>
    <row r="94" spans="1:13" ht="51.9" customHeight="1" x14ac:dyDescent="0.25">
      <c r="A94" s="94" t="s">
        <v>1880</v>
      </c>
      <c r="B94" s="95" t="s">
        <v>1561</v>
      </c>
      <c r="C94" s="94" t="s">
        <v>68</v>
      </c>
      <c r="D94" s="94" t="s">
        <v>1562</v>
      </c>
      <c r="E94" s="96" t="s">
        <v>94</v>
      </c>
      <c r="F94" s="95">
        <v>5</v>
      </c>
      <c r="G94" s="97">
        <v>25.66</v>
      </c>
      <c r="H94" s="97">
        <v>17.77</v>
      </c>
      <c r="I94" s="97">
        <v>7.89</v>
      </c>
      <c r="J94" s="97">
        <v>25.66</v>
      </c>
      <c r="K94" s="97">
        <v>88.85</v>
      </c>
      <c r="L94" s="97">
        <v>39.450000000000003</v>
      </c>
      <c r="M94" s="97">
        <f t="shared" si="1"/>
        <v>128.30000000000001</v>
      </c>
    </row>
    <row r="95" spans="1:13" ht="51.9" customHeight="1" x14ac:dyDescent="0.25">
      <c r="A95" s="94" t="s">
        <v>1881</v>
      </c>
      <c r="B95" s="95" t="s">
        <v>1563</v>
      </c>
      <c r="C95" s="94" t="s">
        <v>68</v>
      </c>
      <c r="D95" s="94" t="s">
        <v>1564</v>
      </c>
      <c r="E95" s="96" t="s">
        <v>94</v>
      </c>
      <c r="F95" s="95">
        <v>5</v>
      </c>
      <c r="G95" s="97">
        <v>25.66</v>
      </c>
      <c r="H95" s="97">
        <v>17.77</v>
      </c>
      <c r="I95" s="97">
        <v>7.89</v>
      </c>
      <c r="J95" s="97">
        <v>25.66</v>
      </c>
      <c r="K95" s="97">
        <v>88.85</v>
      </c>
      <c r="L95" s="97">
        <v>39.450000000000003</v>
      </c>
      <c r="M95" s="97">
        <f t="shared" si="1"/>
        <v>128.30000000000001</v>
      </c>
    </row>
    <row r="96" spans="1:13" ht="51.9" customHeight="1" x14ac:dyDescent="0.25">
      <c r="A96" s="94" t="s">
        <v>1882</v>
      </c>
      <c r="B96" s="95" t="s">
        <v>1565</v>
      </c>
      <c r="C96" s="94" t="s">
        <v>68</v>
      </c>
      <c r="D96" s="94" t="s">
        <v>1566</v>
      </c>
      <c r="E96" s="96" t="s">
        <v>94</v>
      </c>
      <c r="F96" s="95">
        <v>5</v>
      </c>
      <c r="G96" s="97">
        <v>27.91</v>
      </c>
      <c r="H96" s="97">
        <v>19.32</v>
      </c>
      <c r="I96" s="97">
        <v>8.59</v>
      </c>
      <c r="J96" s="97">
        <v>27.91</v>
      </c>
      <c r="K96" s="97">
        <v>96.6</v>
      </c>
      <c r="L96" s="97">
        <v>42.95</v>
      </c>
      <c r="M96" s="97">
        <f t="shared" si="1"/>
        <v>139.55000000000001</v>
      </c>
    </row>
    <row r="97" spans="1:13" ht="51.9" customHeight="1" x14ac:dyDescent="0.25">
      <c r="A97" s="94" t="s">
        <v>1883</v>
      </c>
      <c r="B97" s="95" t="s">
        <v>1567</v>
      </c>
      <c r="C97" s="94" t="s">
        <v>68</v>
      </c>
      <c r="D97" s="94" t="s">
        <v>1568</v>
      </c>
      <c r="E97" s="96" t="s">
        <v>94</v>
      </c>
      <c r="F97" s="95">
        <v>5</v>
      </c>
      <c r="G97" s="97">
        <v>27.91</v>
      </c>
      <c r="H97" s="97">
        <v>19.32</v>
      </c>
      <c r="I97" s="97">
        <v>8.59</v>
      </c>
      <c r="J97" s="97">
        <v>27.91</v>
      </c>
      <c r="K97" s="97">
        <v>96.6</v>
      </c>
      <c r="L97" s="97">
        <v>42.95</v>
      </c>
      <c r="M97" s="97">
        <f t="shared" si="1"/>
        <v>139.55000000000001</v>
      </c>
    </row>
    <row r="98" spans="1:13" ht="51.9" customHeight="1" x14ac:dyDescent="0.25">
      <c r="A98" s="94" t="s">
        <v>1884</v>
      </c>
      <c r="B98" s="95" t="s">
        <v>1569</v>
      </c>
      <c r="C98" s="94" t="s">
        <v>68</v>
      </c>
      <c r="D98" s="94" t="s">
        <v>1570</v>
      </c>
      <c r="E98" s="96" t="s">
        <v>94</v>
      </c>
      <c r="F98" s="95">
        <v>5</v>
      </c>
      <c r="G98" s="97">
        <v>27.91</v>
      </c>
      <c r="H98" s="97">
        <v>19.32</v>
      </c>
      <c r="I98" s="97">
        <v>8.59</v>
      </c>
      <c r="J98" s="97">
        <v>27.91</v>
      </c>
      <c r="K98" s="97">
        <v>96.6</v>
      </c>
      <c r="L98" s="97">
        <v>42.95</v>
      </c>
      <c r="M98" s="97">
        <f t="shared" si="1"/>
        <v>139.55000000000001</v>
      </c>
    </row>
    <row r="99" spans="1:13" ht="51.9" customHeight="1" x14ac:dyDescent="0.25">
      <c r="A99" s="94" t="s">
        <v>1885</v>
      </c>
      <c r="B99" s="95" t="s">
        <v>1571</v>
      </c>
      <c r="C99" s="94" t="s">
        <v>68</v>
      </c>
      <c r="D99" s="94" t="s">
        <v>1572</v>
      </c>
      <c r="E99" s="96" t="s">
        <v>94</v>
      </c>
      <c r="F99" s="95">
        <v>5</v>
      </c>
      <c r="G99" s="97">
        <v>30.48</v>
      </c>
      <c r="H99" s="97">
        <v>21.1</v>
      </c>
      <c r="I99" s="97">
        <v>9.3800000000000008</v>
      </c>
      <c r="J99" s="97">
        <v>30.48</v>
      </c>
      <c r="K99" s="97">
        <v>105.5</v>
      </c>
      <c r="L99" s="97">
        <v>46.9</v>
      </c>
      <c r="M99" s="97">
        <f t="shared" si="1"/>
        <v>152.4</v>
      </c>
    </row>
    <row r="100" spans="1:13" ht="51.9" customHeight="1" x14ac:dyDescent="0.25">
      <c r="A100" s="94" t="s">
        <v>1886</v>
      </c>
      <c r="B100" s="95" t="s">
        <v>1573</v>
      </c>
      <c r="C100" s="94" t="s">
        <v>68</v>
      </c>
      <c r="D100" s="94" t="s">
        <v>1574</v>
      </c>
      <c r="E100" s="96" t="s">
        <v>94</v>
      </c>
      <c r="F100" s="95">
        <v>5</v>
      </c>
      <c r="G100" s="97">
        <v>30.48</v>
      </c>
      <c r="H100" s="97">
        <v>21.1</v>
      </c>
      <c r="I100" s="97">
        <v>9.3800000000000008</v>
      </c>
      <c r="J100" s="97">
        <v>30.48</v>
      </c>
      <c r="K100" s="97">
        <v>105.5</v>
      </c>
      <c r="L100" s="97">
        <v>46.9</v>
      </c>
      <c r="M100" s="97">
        <f t="shared" si="1"/>
        <v>152.4</v>
      </c>
    </row>
    <row r="101" spans="1:13" ht="51.9" customHeight="1" x14ac:dyDescent="0.25">
      <c r="A101" s="94" t="s">
        <v>1887</v>
      </c>
      <c r="B101" s="95" t="s">
        <v>1575</v>
      </c>
      <c r="C101" s="94" t="s">
        <v>68</v>
      </c>
      <c r="D101" s="94" t="s">
        <v>1576</v>
      </c>
      <c r="E101" s="96" t="s">
        <v>94</v>
      </c>
      <c r="F101" s="95">
        <v>5</v>
      </c>
      <c r="G101" s="97">
        <v>30.48</v>
      </c>
      <c r="H101" s="97">
        <v>21.1</v>
      </c>
      <c r="I101" s="97">
        <v>9.3800000000000008</v>
      </c>
      <c r="J101" s="97">
        <v>30.48</v>
      </c>
      <c r="K101" s="97">
        <v>105.5</v>
      </c>
      <c r="L101" s="97">
        <v>46.9</v>
      </c>
      <c r="M101" s="97">
        <f t="shared" si="1"/>
        <v>152.4</v>
      </c>
    </row>
    <row r="102" spans="1:13" ht="51.9" customHeight="1" x14ac:dyDescent="0.25">
      <c r="A102" s="94" t="s">
        <v>1888</v>
      </c>
      <c r="B102" s="95" t="s">
        <v>1577</v>
      </c>
      <c r="C102" s="94" t="s">
        <v>68</v>
      </c>
      <c r="D102" s="94" t="s">
        <v>1578</v>
      </c>
      <c r="E102" s="96" t="s">
        <v>94</v>
      </c>
      <c r="F102" s="95">
        <v>5</v>
      </c>
      <c r="G102" s="97">
        <v>33.729999999999997</v>
      </c>
      <c r="H102" s="97">
        <v>23.35</v>
      </c>
      <c r="I102" s="97">
        <v>10.38</v>
      </c>
      <c r="J102" s="97">
        <v>33.729999999999997</v>
      </c>
      <c r="K102" s="97">
        <v>116.75</v>
      </c>
      <c r="L102" s="97">
        <v>51.9</v>
      </c>
      <c r="M102" s="97">
        <f t="shared" si="1"/>
        <v>168.64999999999998</v>
      </c>
    </row>
    <row r="103" spans="1:13" ht="51.9" customHeight="1" x14ac:dyDescent="0.25">
      <c r="A103" s="94" t="s">
        <v>1889</v>
      </c>
      <c r="B103" s="95" t="s">
        <v>1579</v>
      </c>
      <c r="C103" s="94" t="s">
        <v>68</v>
      </c>
      <c r="D103" s="94" t="s">
        <v>1580</v>
      </c>
      <c r="E103" s="96" t="s">
        <v>94</v>
      </c>
      <c r="F103" s="95">
        <v>5</v>
      </c>
      <c r="G103" s="97">
        <v>33.729999999999997</v>
      </c>
      <c r="H103" s="97">
        <v>23.35</v>
      </c>
      <c r="I103" s="97">
        <v>10.38</v>
      </c>
      <c r="J103" s="97">
        <v>33.729999999999997</v>
      </c>
      <c r="K103" s="97">
        <v>116.75</v>
      </c>
      <c r="L103" s="97">
        <v>51.9</v>
      </c>
      <c r="M103" s="97">
        <f t="shared" si="1"/>
        <v>168.64999999999998</v>
      </c>
    </row>
    <row r="104" spans="1:13" ht="51.9" customHeight="1" x14ac:dyDescent="0.25">
      <c r="A104" s="94" t="s">
        <v>1890</v>
      </c>
      <c r="B104" s="95" t="s">
        <v>1581</v>
      </c>
      <c r="C104" s="94" t="s">
        <v>68</v>
      </c>
      <c r="D104" s="94" t="s">
        <v>1582</v>
      </c>
      <c r="E104" s="96" t="s">
        <v>94</v>
      </c>
      <c r="F104" s="95">
        <v>5</v>
      </c>
      <c r="G104" s="97">
        <v>33.729999999999997</v>
      </c>
      <c r="H104" s="97">
        <v>23.35</v>
      </c>
      <c r="I104" s="97">
        <v>10.38</v>
      </c>
      <c r="J104" s="97">
        <v>33.729999999999997</v>
      </c>
      <c r="K104" s="97">
        <v>116.75</v>
      </c>
      <c r="L104" s="97">
        <v>51.9</v>
      </c>
      <c r="M104" s="97">
        <f t="shared" si="1"/>
        <v>168.64999999999998</v>
      </c>
    </row>
    <row r="105" spans="1:13" ht="51.9" customHeight="1" x14ac:dyDescent="0.25">
      <c r="A105" s="94" t="s">
        <v>1891</v>
      </c>
      <c r="B105" s="95" t="s">
        <v>1583</v>
      </c>
      <c r="C105" s="94" t="s">
        <v>68</v>
      </c>
      <c r="D105" s="94" t="s">
        <v>1584</v>
      </c>
      <c r="E105" s="96" t="s">
        <v>94</v>
      </c>
      <c r="F105" s="95">
        <v>5</v>
      </c>
      <c r="G105" s="97">
        <v>38.54</v>
      </c>
      <c r="H105" s="97">
        <v>26.69</v>
      </c>
      <c r="I105" s="97">
        <v>11.85</v>
      </c>
      <c r="J105" s="97">
        <v>38.54</v>
      </c>
      <c r="K105" s="97">
        <v>133.44999999999999</v>
      </c>
      <c r="L105" s="97">
        <v>59.25</v>
      </c>
      <c r="M105" s="97">
        <f t="shared" si="1"/>
        <v>192.7</v>
      </c>
    </row>
    <row r="106" spans="1:13" ht="51.9" customHeight="1" x14ac:dyDescent="0.25">
      <c r="A106" s="94" t="s">
        <v>1892</v>
      </c>
      <c r="B106" s="95" t="s">
        <v>1585</v>
      </c>
      <c r="C106" s="94" t="s">
        <v>68</v>
      </c>
      <c r="D106" s="94" t="s">
        <v>1586</v>
      </c>
      <c r="E106" s="96" t="s">
        <v>94</v>
      </c>
      <c r="F106" s="95">
        <v>5</v>
      </c>
      <c r="G106" s="97">
        <v>38.54</v>
      </c>
      <c r="H106" s="97">
        <v>26.69</v>
      </c>
      <c r="I106" s="97">
        <v>11.85</v>
      </c>
      <c r="J106" s="97">
        <v>38.54</v>
      </c>
      <c r="K106" s="97">
        <v>133.44999999999999</v>
      </c>
      <c r="L106" s="97">
        <v>59.25</v>
      </c>
      <c r="M106" s="97">
        <f t="shared" si="1"/>
        <v>192.7</v>
      </c>
    </row>
    <row r="107" spans="1:13" ht="51.9" customHeight="1" x14ac:dyDescent="0.25">
      <c r="A107" s="94" t="s">
        <v>1893</v>
      </c>
      <c r="B107" s="95" t="s">
        <v>1587</v>
      </c>
      <c r="C107" s="94" t="s">
        <v>68</v>
      </c>
      <c r="D107" s="94" t="s">
        <v>1588</v>
      </c>
      <c r="E107" s="96" t="s">
        <v>94</v>
      </c>
      <c r="F107" s="95">
        <v>5</v>
      </c>
      <c r="G107" s="97">
        <v>15.75</v>
      </c>
      <c r="H107" s="97">
        <v>10.91</v>
      </c>
      <c r="I107" s="97">
        <v>4.84</v>
      </c>
      <c r="J107" s="97">
        <v>15.75</v>
      </c>
      <c r="K107" s="97">
        <v>54.55</v>
      </c>
      <c r="L107" s="97">
        <v>24.2</v>
      </c>
      <c r="M107" s="97">
        <f t="shared" si="1"/>
        <v>78.75</v>
      </c>
    </row>
    <row r="108" spans="1:13" ht="51.9" customHeight="1" x14ac:dyDescent="0.25">
      <c r="A108" s="94" t="s">
        <v>1894</v>
      </c>
      <c r="B108" s="95" t="s">
        <v>1589</v>
      </c>
      <c r="C108" s="94" t="s">
        <v>68</v>
      </c>
      <c r="D108" s="94" t="s">
        <v>1590</v>
      </c>
      <c r="E108" s="96" t="s">
        <v>94</v>
      </c>
      <c r="F108" s="95">
        <v>5</v>
      </c>
      <c r="G108" s="97">
        <v>15.75</v>
      </c>
      <c r="H108" s="97">
        <v>10.91</v>
      </c>
      <c r="I108" s="97">
        <v>4.84</v>
      </c>
      <c r="J108" s="97">
        <v>15.75</v>
      </c>
      <c r="K108" s="97">
        <v>54.55</v>
      </c>
      <c r="L108" s="97">
        <v>24.2</v>
      </c>
      <c r="M108" s="97">
        <f t="shared" si="1"/>
        <v>78.75</v>
      </c>
    </row>
    <row r="109" spans="1:13" ht="51.9" customHeight="1" x14ac:dyDescent="0.25">
      <c r="A109" s="94" t="s">
        <v>1895</v>
      </c>
      <c r="B109" s="95" t="s">
        <v>1591</v>
      </c>
      <c r="C109" s="94" t="s">
        <v>68</v>
      </c>
      <c r="D109" s="94" t="s">
        <v>1592</v>
      </c>
      <c r="E109" s="96" t="s">
        <v>94</v>
      </c>
      <c r="F109" s="95">
        <v>5</v>
      </c>
      <c r="G109" s="97">
        <v>16.64</v>
      </c>
      <c r="H109" s="97">
        <v>11.52</v>
      </c>
      <c r="I109" s="97">
        <v>5.12</v>
      </c>
      <c r="J109" s="97">
        <v>16.64</v>
      </c>
      <c r="K109" s="97">
        <v>57.6</v>
      </c>
      <c r="L109" s="97">
        <v>25.6</v>
      </c>
      <c r="M109" s="97">
        <f t="shared" si="1"/>
        <v>83.2</v>
      </c>
    </row>
    <row r="110" spans="1:13" ht="51.9" customHeight="1" x14ac:dyDescent="0.25">
      <c r="A110" s="94" t="s">
        <v>1896</v>
      </c>
      <c r="B110" s="95" t="s">
        <v>1593</v>
      </c>
      <c r="C110" s="94" t="s">
        <v>68</v>
      </c>
      <c r="D110" s="94" t="s">
        <v>1594</v>
      </c>
      <c r="E110" s="96" t="s">
        <v>94</v>
      </c>
      <c r="F110" s="95">
        <v>5</v>
      </c>
      <c r="G110" s="97">
        <v>16.64</v>
      </c>
      <c r="H110" s="97">
        <v>11.52</v>
      </c>
      <c r="I110" s="97">
        <v>5.12</v>
      </c>
      <c r="J110" s="97">
        <v>16.64</v>
      </c>
      <c r="K110" s="97">
        <v>57.6</v>
      </c>
      <c r="L110" s="97">
        <v>25.6</v>
      </c>
      <c r="M110" s="97">
        <f t="shared" si="1"/>
        <v>83.2</v>
      </c>
    </row>
    <row r="111" spans="1:13" ht="51.9" customHeight="1" x14ac:dyDescent="0.25">
      <c r="A111" s="94" t="s">
        <v>1897</v>
      </c>
      <c r="B111" s="95" t="s">
        <v>1595</v>
      </c>
      <c r="C111" s="94" t="s">
        <v>68</v>
      </c>
      <c r="D111" s="94" t="s">
        <v>1596</v>
      </c>
      <c r="E111" s="96" t="s">
        <v>94</v>
      </c>
      <c r="F111" s="95">
        <v>5</v>
      </c>
      <c r="G111" s="97">
        <v>16.64</v>
      </c>
      <c r="H111" s="97">
        <v>11.52</v>
      </c>
      <c r="I111" s="97">
        <v>5.12</v>
      </c>
      <c r="J111" s="97">
        <v>16.64</v>
      </c>
      <c r="K111" s="97">
        <v>57.6</v>
      </c>
      <c r="L111" s="97">
        <v>25.6</v>
      </c>
      <c r="M111" s="97">
        <f t="shared" si="1"/>
        <v>83.2</v>
      </c>
    </row>
    <row r="112" spans="1:13" ht="51.9" customHeight="1" x14ac:dyDescent="0.25">
      <c r="A112" s="94" t="s">
        <v>1898</v>
      </c>
      <c r="B112" s="95" t="s">
        <v>1597</v>
      </c>
      <c r="C112" s="94" t="s">
        <v>68</v>
      </c>
      <c r="D112" s="94" t="s">
        <v>1598</v>
      </c>
      <c r="E112" s="96" t="s">
        <v>94</v>
      </c>
      <c r="F112" s="95">
        <v>5</v>
      </c>
      <c r="G112" s="97">
        <v>17.64</v>
      </c>
      <c r="H112" s="97">
        <v>12.22</v>
      </c>
      <c r="I112" s="97">
        <v>5.42</v>
      </c>
      <c r="J112" s="97">
        <v>17.64</v>
      </c>
      <c r="K112" s="97">
        <v>61.1</v>
      </c>
      <c r="L112" s="97">
        <v>27.1</v>
      </c>
      <c r="M112" s="97">
        <f t="shared" si="1"/>
        <v>88.2</v>
      </c>
    </row>
    <row r="113" spans="1:13" ht="51.9" customHeight="1" x14ac:dyDescent="0.25">
      <c r="A113" s="94" t="s">
        <v>1899</v>
      </c>
      <c r="B113" s="95" t="s">
        <v>1599</v>
      </c>
      <c r="C113" s="94" t="s">
        <v>68</v>
      </c>
      <c r="D113" s="94" t="s">
        <v>1600</v>
      </c>
      <c r="E113" s="96" t="s">
        <v>94</v>
      </c>
      <c r="F113" s="95">
        <v>5</v>
      </c>
      <c r="G113" s="97">
        <v>17.64</v>
      </c>
      <c r="H113" s="97">
        <v>12.22</v>
      </c>
      <c r="I113" s="97">
        <v>5.42</v>
      </c>
      <c r="J113" s="97">
        <v>17.64</v>
      </c>
      <c r="K113" s="97">
        <v>61.1</v>
      </c>
      <c r="L113" s="97">
        <v>27.1</v>
      </c>
      <c r="M113" s="97">
        <f t="shared" si="1"/>
        <v>88.2</v>
      </c>
    </row>
    <row r="114" spans="1:13" ht="51.9" customHeight="1" x14ac:dyDescent="0.25">
      <c r="A114" s="94" t="s">
        <v>1900</v>
      </c>
      <c r="B114" s="95" t="s">
        <v>1601</v>
      </c>
      <c r="C114" s="94" t="s">
        <v>68</v>
      </c>
      <c r="D114" s="94" t="s">
        <v>1602</v>
      </c>
      <c r="E114" s="96" t="s">
        <v>94</v>
      </c>
      <c r="F114" s="95">
        <v>5</v>
      </c>
      <c r="G114" s="97">
        <v>17.64</v>
      </c>
      <c r="H114" s="97">
        <v>12.22</v>
      </c>
      <c r="I114" s="97">
        <v>5.42</v>
      </c>
      <c r="J114" s="97">
        <v>17.64</v>
      </c>
      <c r="K114" s="97">
        <v>61.1</v>
      </c>
      <c r="L114" s="97">
        <v>27.1</v>
      </c>
      <c r="M114" s="97">
        <f t="shared" si="1"/>
        <v>88.2</v>
      </c>
    </row>
    <row r="115" spans="1:13" ht="51.9" customHeight="1" x14ac:dyDescent="0.25">
      <c r="A115" s="94" t="s">
        <v>1901</v>
      </c>
      <c r="B115" s="95" t="s">
        <v>1603</v>
      </c>
      <c r="C115" s="94" t="s">
        <v>68</v>
      </c>
      <c r="D115" s="94" t="s">
        <v>1604</v>
      </c>
      <c r="E115" s="96" t="s">
        <v>94</v>
      </c>
      <c r="F115" s="95">
        <v>5</v>
      </c>
      <c r="G115" s="97">
        <v>18.95</v>
      </c>
      <c r="H115" s="97">
        <v>13.13</v>
      </c>
      <c r="I115" s="97">
        <v>5.82</v>
      </c>
      <c r="J115" s="97">
        <v>18.95</v>
      </c>
      <c r="K115" s="97">
        <v>65.650000000000006</v>
      </c>
      <c r="L115" s="97">
        <v>29.1</v>
      </c>
      <c r="M115" s="97">
        <f t="shared" si="1"/>
        <v>94.75</v>
      </c>
    </row>
    <row r="116" spans="1:13" ht="51.9" customHeight="1" x14ac:dyDescent="0.25">
      <c r="A116" s="94" t="s">
        <v>1902</v>
      </c>
      <c r="B116" s="95" t="s">
        <v>1605</v>
      </c>
      <c r="C116" s="94" t="s">
        <v>68</v>
      </c>
      <c r="D116" s="94" t="s">
        <v>1606</v>
      </c>
      <c r="E116" s="96" t="s">
        <v>94</v>
      </c>
      <c r="F116" s="95">
        <v>5</v>
      </c>
      <c r="G116" s="97">
        <v>18.95</v>
      </c>
      <c r="H116" s="97">
        <v>13.13</v>
      </c>
      <c r="I116" s="97">
        <v>5.82</v>
      </c>
      <c r="J116" s="97">
        <v>18.95</v>
      </c>
      <c r="K116" s="97">
        <v>65.650000000000006</v>
      </c>
      <c r="L116" s="97">
        <v>29.1</v>
      </c>
      <c r="M116" s="97">
        <f t="shared" si="1"/>
        <v>94.75</v>
      </c>
    </row>
    <row r="117" spans="1:13" ht="51.9" customHeight="1" x14ac:dyDescent="0.25">
      <c r="A117" s="94" t="s">
        <v>1903</v>
      </c>
      <c r="B117" s="95" t="s">
        <v>1607</v>
      </c>
      <c r="C117" s="94" t="s">
        <v>68</v>
      </c>
      <c r="D117" s="94" t="s">
        <v>1608</v>
      </c>
      <c r="E117" s="96" t="s">
        <v>94</v>
      </c>
      <c r="F117" s="95">
        <v>5</v>
      </c>
      <c r="G117" s="97">
        <v>18.95</v>
      </c>
      <c r="H117" s="97">
        <v>13.13</v>
      </c>
      <c r="I117" s="97">
        <v>5.82</v>
      </c>
      <c r="J117" s="97">
        <v>18.95</v>
      </c>
      <c r="K117" s="97">
        <v>65.650000000000006</v>
      </c>
      <c r="L117" s="97">
        <v>29.1</v>
      </c>
      <c r="M117" s="97">
        <f t="shared" si="1"/>
        <v>94.75</v>
      </c>
    </row>
    <row r="118" spans="1:13" ht="39" customHeight="1" x14ac:dyDescent="0.25">
      <c r="A118" s="94" t="s">
        <v>1904</v>
      </c>
      <c r="B118" s="95" t="s">
        <v>1609</v>
      </c>
      <c r="C118" s="94" t="s">
        <v>68</v>
      </c>
      <c r="D118" s="94" t="s">
        <v>1610</v>
      </c>
      <c r="E118" s="96" t="s">
        <v>94</v>
      </c>
      <c r="F118" s="95">
        <v>5</v>
      </c>
      <c r="G118" s="97">
        <v>30.48</v>
      </c>
      <c r="H118" s="97">
        <v>21.1</v>
      </c>
      <c r="I118" s="97">
        <v>9.3800000000000008</v>
      </c>
      <c r="J118" s="97">
        <v>30.48</v>
      </c>
      <c r="K118" s="97">
        <v>105.5</v>
      </c>
      <c r="L118" s="97">
        <v>46.9</v>
      </c>
      <c r="M118" s="97">
        <f t="shared" si="1"/>
        <v>152.4</v>
      </c>
    </row>
    <row r="119" spans="1:13" ht="39" customHeight="1" x14ac:dyDescent="0.25">
      <c r="A119" s="94" t="s">
        <v>1905</v>
      </c>
      <c r="B119" s="95" t="s">
        <v>1611</v>
      </c>
      <c r="C119" s="94" t="s">
        <v>68</v>
      </c>
      <c r="D119" s="94" t="s">
        <v>1612</v>
      </c>
      <c r="E119" s="96" t="s">
        <v>94</v>
      </c>
      <c r="F119" s="95">
        <v>5</v>
      </c>
      <c r="G119" s="97">
        <v>30.48</v>
      </c>
      <c r="H119" s="97">
        <v>21.1</v>
      </c>
      <c r="I119" s="97">
        <v>9.3800000000000008</v>
      </c>
      <c r="J119" s="97">
        <v>30.48</v>
      </c>
      <c r="K119" s="97">
        <v>105.5</v>
      </c>
      <c r="L119" s="97">
        <v>46.9</v>
      </c>
      <c r="M119" s="97">
        <f t="shared" si="1"/>
        <v>152.4</v>
      </c>
    </row>
    <row r="120" spans="1:13" ht="39" customHeight="1" x14ac:dyDescent="0.25">
      <c r="A120" s="94" t="s">
        <v>1906</v>
      </c>
      <c r="B120" s="95" t="s">
        <v>1613</v>
      </c>
      <c r="C120" s="94" t="s">
        <v>68</v>
      </c>
      <c r="D120" s="94" t="s">
        <v>1614</v>
      </c>
      <c r="E120" s="96" t="s">
        <v>94</v>
      </c>
      <c r="F120" s="95">
        <v>5</v>
      </c>
      <c r="G120" s="97">
        <v>33.729999999999997</v>
      </c>
      <c r="H120" s="97">
        <v>23.35</v>
      </c>
      <c r="I120" s="97">
        <v>10.38</v>
      </c>
      <c r="J120" s="97">
        <v>33.729999999999997</v>
      </c>
      <c r="K120" s="97">
        <v>116.75</v>
      </c>
      <c r="L120" s="97">
        <v>51.9</v>
      </c>
      <c r="M120" s="97">
        <f t="shared" si="1"/>
        <v>168.64999999999998</v>
      </c>
    </row>
    <row r="121" spans="1:13" ht="39" customHeight="1" x14ac:dyDescent="0.25">
      <c r="A121" s="94" t="s">
        <v>1907</v>
      </c>
      <c r="B121" s="95" t="s">
        <v>1615</v>
      </c>
      <c r="C121" s="94" t="s">
        <v>68</v>
      </c>
      <c r="D121" s="94" t="s">
        <v>1616</v>
      </c>
      <c r="E121" s="96" t="s">
        <v>94</v>
      </c>
      <c r="F121" s="95">
        <v>5</v>
      </c>
      <c r="G121" s="97">
        <v>33.729999999999997</v>
      </c>
      <c r="H121" s="97">
        <v>23.35</v>
      </c>
      <c r="I121" s="97">
        <v>10.38</v>
      </c>
      <c r="J121" s="97">
        <v>33.729999999999997</v>
      </c>
      <c r="K121" s="97">
        <v>116.75</v>
      </c>
      <c r="L121" s="97">
        <v>51.9</v>
      </c>
      <c r="M121" s="97">
        <f t="shared" si="1"/>
        <v>168.64999999999998</v>
      </c>
    </row>
    <row r="122" spans="1:13" ht="39" customHeight="1" x14ac:dyDescent="0.25">
      <c r="A122" s="94" t="s">
        <v>1908</v>
      </c>
      <c r="B122" s="95" t="s">
        <v>1617</v>
      </c>
      <c r="C122" s="94" t="s">
        <v>68</v>
      </c>
      <c r="D122" s="94" t="s">
        <v>1618</v>
      </c>
      <c r="E122" s="96" t="s">
        <v>94</v>
      </c>
      <c r="F122" s="95">
        <v>5</v>
      </c>
      <c r="G122" s="97">
        <v>38.54</v>
      </c>
      <c r="H122" s="97">
        <v>26.69</v>
      </c>
      <c r="I122" s="97">
        <v>11.85</v>
      </c>
      <c r="J122" s="97">
        <v>38.54</v>
      </c>
      <c r="K122" s="97">
        <v>133.44999999999999</v>
      </c>
      <c r="L122" s="97">
        <v>59.25</v>
      </c>
      <c r="M122" s="97">
        <f t="shared" si="1"/>
        <v>192.7</v>
      </c>
    </row>
    <row r="123" spans="1:13" ht="39" customHeight="1" x14ac:dyDescent="0.25">
      <c r="A123" s="94" t="s">
        <v>1909</v>
      </c>
      <c r="B123" s="95" t="s">
        <v>1619</v>
      </c>
      <c r="C123" s="94" t="s">
        <v>68</v>
      </c>
      <c r="D123" s="94" t="s">
        <v>1620</v>
      </c>
      <c r="E123" s="96" t="s">
        <v>94</v>
      </c>
      <c r="F123" s="95">
        <v>5</v>
      </c>
      <c r="G123" s="97">
        <v>38.54</v>
      </c>
      <c r="H123" s="97">
        <v>26.69</v>
      </c>
      <c r="I123" s="97">
        <v>11.85</v>
      </c>
      <c r="J123" s="97">
        <v>38.54</v>
      </c>
      <c r="K123" s="97">
        <v>133.44999999999999</v>
      </c>
      <c r="L123" s="97">
        <v>59.25</v>
      </c>
      <c r="M123" s="97">
        <f t="shared" si="1"/>
        <v>192.7</v>
      </c>
    </row>
    <row r="124" spans="1:13" ht="39" customHeight="1" x14ac:dyDescent="0.25">
      <c r="A124" s="94" t="s">
        <v>1910</v>
      </c>
      <c r="B124" s="95" t="s">
        <v>1621</v>
      </c>
      <c r="C124" s="94" t="s">
        <v>68</v>
      </c>
      <c r="D124" s="94" t="s">
        <v>1622</v>
      </c>
      <c r="E124" s="96" t="s">
        <v>94</v>
      </c>
      <c r="F124" s="95">
        <v>5</v>
      </c>
      <c r="G124" s="97">
        <v>43.36</v>
      </c>
      <c r="H124" s="97">
        <v>30.03</v>
      </c>
      <c r="I124" s="97">
        <v>13.33</v>
      </c>
      <c r="J124" s="97">
        <v>43.36</v>
      </c>
      <c r="K124" s="97">
        <v>150.15</v>
      </c>
      <c r="L124" s="97">
        <v>66.650000000000006</v>
      </c>
      <c r="M124" s="97">
        <f t="shared" si="1"/>
        <v>216.8</v>
      </c>
    </row>
    <row r="125" spans="1:13" ht="39" customHeight="1" x14ac:dyDescent="0.25">
      <c r="A125" s="94" t="s">
        <v>1911</v>
      </c>
      <c r="B125" s="95" t="s">
        <v>1623</v>
      </c>
      <c r="C125" s="94" t="s">
        <v>68</v>
      </c>
      <c r="D125" s="94" t="s">
        <v>1624</v>
      </c>
      <c r="E125" s="96" t="s">
        <v>94</v>
      </c>
      <c r="F125" s="95">
        <v>5</v>
      </c>
      <c r="G125" s="97">
        <v>43.36</v>
      </c>
      <c r="H125" s="97">
        <v>30.03</v>
      </c>
      <c r="I125" s="97">
        <v>13.33</v>
      </c>
      <c r="J125" s="97">
        <v>43.36</v>
      </c>
      <c r="K125" s="97">
        <v>150.15</v>
      </c>
      <c r="L125" s="97">
        <v>66.650000000000006</v>
      </c>
      <c r="M125" s="97">
        <f t="shared" si="1"/>
        <v>216.8</v>
      </c>
    </row>
    <row r="126" spans="1:13" ht="51.9" customHeight="1" x14ac:dyDescent="0.25">
      <c r="A126" s="94" t="s">
        <v>1912</v>
      </c>
      <c r="B126" s="95" t="s">
        <v>1625</v>
      </c>
      <c r="C126" s="94" t="s">
        <v>68</v>
      </c>
      <c r="D126" s="94" t="s">
        <v>1626</v>
      </c>
      <c r="E126" s="96" t="s">
        <v>94</v>
      </c>
      <c r="F126" s="95">
        <v>5</v>
      </c>
      <c r="G126" s="97">
        <v>38.49</v>
      </c>
      <c r="H126" s="97">
        <v>26.65</v>
      </c>
      <c r="I126" s="97">
        <v>11.84</v>
      </c>
      <c r="J126" s="97">
        <v>38.49</v>
      </c>
      <c r="K126" s="97">
        <v>133.25</v>
      </c>
      <c r="L126" s="97">
        <v>59.2</v>
      </c>
      <c r="M126" s="97">
        <f t="shared" si="1"/>
        <v>192.45000000000002</v>
      </c>
    </row>
    <row r="127" spans="1:13" ht="51.9" customHeight="1" x14ac:dyDescent="0.25">
      <c r="A127" s="94" t="s">
        <v>1913</v>
      </c>
      <c r="B127" s="95" t="s">
        <v>1627</v>
      </c>
      <c r="C127" s="94" t="s">
        <v>68</v>
      </c>
      <c r="D127" s="94" t="s">
        <v>1628</v>
      </c>
      <c r="E127" s="96" t="s">
        <v>94</v>
      </c>
      <c r="F127" s="95">
        <v>5</v>
      </c>
      <c r="G127" s="97">
        <v>38.49</v>
      </c>
      <c r="H127" s="97">
        <v>26.65</v>
      </c>
      <c r="I127" s="97">
        <v>11.84</v>
      </c>
      <c r="J127" s="97">
        <v>38.49</v>
      </c>
      <c r="K127" s="97">
        <v>133.25</v>
      </c>
      <c r="L127" s="97">
        <v>59.2</v>
      </c>
      <c r="M127" s="97">
        <f t="shared" si="1"/>
        <v>192.45000000000002</v>
      </c>
    </row>
    <row r="128" spans="1:13" ht="51.9" customHeight="1" x14ac:dyDescent="0.25">
      <c r="A128" s="94" t="s">
        <v>1914</v>
      </c>
      <c r="B128" s="95" t="s">
        <v>1629</v>
      </c>
      <c r="C128" s="94" t="s">
        <v>68</v>
      </c>
      <c r="D128" s="94" t="s">
        <v>1630</v>
      </c>
      <c r="E128" s="96" t="s">
        <v>94</v>
      </c>
      <c r="F128" s="95">
        <v>5</v>
      </c>
      <c r="G128" s="97">
        <v>41.84</v>
      </c>
      <c r="H128" s="97">
        <v>28.98</v>
      </c>
      <c r="I128" s="97">
        <v>12.86</v>
      </c>
      <c r="J128" s="97">
        <v>41.84</v>
      </c>
      <c r="K128" s="97">
        <v>144.9</v>
      </c>
      <c r="L128" s="97">
        <v>64.3</v>
      </c>
      <c r="M128" s="97">
        <f t="shared" si="1"/>
        <v>209.20000000000002</v>
      </c>
    </row>
    <row r="129" spans="1:13" ht="51.9" customHeight="1" x14ac:dyDescent="0.25">
      <c r="A129" s="94" t="s">
        <v>1915</v>
      </c>
      <c r="B129" s="95" t="s">
        <v>1631</v>
      </c>
      <c r="C129" s="94" t="s">
        <v>68</v>
      </c>
      <c r="D129" s="94" t="s">
        <v>1632</v>
      </c>
      <c r="E129" s="96" t="s">
        <v>94</v>
      </c>
      <c r="F129" s="95">
        <v>5</v>
      </c>
      <c r="G129" s="97">
        <v>41.84</v>
      </c>
      <c r="H129" s="97">
        <v>28.98</v>
      </c>
      <c r="I129" s="97">
        <v>12.86</v>
      </c>
      <c r="J129" s="97">
        <v>41.84</v>
      </c>
      <c r="K129" s="97">
        <v>144.9</v>
      </c>
      <c r="L129" s="97">
        <v>64.3</v>
      </c>
      <c r="M129" s="97">
        <f t="shared" si="1"/>
        <v>209.20000000000002</v>
      </c>
    </row>
    <row r="130" spans="1:13" ht="51.9" customHeight="1" x14ac:dyDescent="0.25">
      <c r="A130" s="94" t="s">
        <v>1916</v>
      </c>
      <c r="B130" s="95" t="s">
        <v>1633</v>
      </c>
      <c r="C130" s="94" t="s">
        <v>68</v>
      </c>
      <c r="D130" s="94" t="s">
        <v>1634</v>
      </c>
      <c r="E130" s="96" t="s">
        <v>94</v>
      </c>
      <c r="F130" s="95">
        <v>5</v>
      </c>
      <c r="G130" s="97">
        <v>45.72</v>
      </c>
      <c r="H130" s="97">
        <v>31.66</v>
      </c>
      <c r="I130" s="97">
        <v>14.06</v>
      </c>
      <c r="J130" s="97">
        <v>45.72</v>
      </c>
      <c r="K130" s="97">
        <v>158.30000000000001</v>
      </c>
      <c r="L130" s="97">
        <v>70.3</v>
      </c>
      <c r="M130" s="97">
        <f t="shared" si="1"/>
        <v>228.6</v>
      </c>
    </row>
    <row r="131" spans="1:13" ht="51.9" customHeight="1" x14ac:dyDescent="0.25">
      <c r="A131" s="94" t="s">
        <v>1917</v>
      </c>
      <c r="B131" s="95" t="s">
        <v>1635</v>
      </c>
      <c r="C131" s="94" t="s">
        <v>68</v>
      </c>
      <c r="D131" s="94" t="s">
        <v>1636</v>
      </c>
      <c r="E131" s="96" t="s">
        <v>94</v>
      </c>
      <c r="F131" s="95">
        <v>5</v>
      </c>
      <c r="G131" s="97">
        <v>45.72</v>
      </c>
      <c r="H131" s="97">
        <v>31.66</v>
      </c>
      <c r="I131" s="97">
        <v>14.06</v>
      </c>
      <c r="J131" s="97">
        <v>45.72</v>
      </c>
      <c r="K131" s="97">
        <v>158.30000000000001</v>
      </c>
      <c r="L131" s="97">
        <v>70.3</v>
      </c>
      <c r="M131" s="97">
        <f t="shared" si="1"/>
        <v>228.6</v>
      </c>
    </row>
    <row r="132" spans="1:13" ht="51.9" customHeight="1" x14ac:dyDescent="0.25">
      <c r="A132" s="94" t="s">
        <v>1918</v>
      </c>
      <c r="B132" s="95" t="s">
        <v>1637</v>
      </c>
      <c r="C132" s="94" t="s">
        <v>68</v>
      </c>
      <c r="D132" s="94" t="s">
        <v>1638</v>
      </c>
      <c r="E132" s="96" t="s">
        <v>94</v>
      </c>
      <c r="F132" s="95">
        <v>5</v>
      </c>
      <c r="G132" s="97">
        <v>50.53</v>
      </c>
      <c r="H132" s="97">
        <v>35</v>
      </c>
      <c r="I132" s="97">
        <v>15.53</v>
      </c>
      <c r="J132" s="97">
        <v>50.53</v>
      </c>
      <c r="K132" s="97">
        <v>175</v>
      </c>
      <c r="L132" s="97">
        <v>77.650000000000006</v>
      </c>
      <c r="M132" s="97">
        <f t="shared" si="1"/>
        <v>252.65</v>
      </c>
    </row>
    <row r="133" spans="1:13" ht="51.9" customHeight="1" x14ac:dyDescent="0.25">
      <c r="A133" s="94" t="s">
        <v>1919</v>
      </c>
      <c r="B133" s="95" t="s">
        <v>1639</v>
      </c>
      <c r="C133" s="94" t="s">
        <v>68</v>
      </c>
      <c r="D133" s="94" t="s">
        <v>1640</v>
      </c>
      <c r="E133" s="96" t="s">
        <v>94</v>
      </c>
      <c r="F133" s="95">
        <v>5</v>
      </c>
      <c r="G133" s="97">
        <v>50.53</v>
      </c>
      <c r="H133" s="97">
        <v>35</v>
      </c>
      <c r="I133" s="97">
        <v>15.53</v>
      </c>
      <c r="J133" s="97">
        <v>50.53</v>
      </c>
      <c r="K133" s="97">
        <v>175</v>
      </c>
      <c r="L133" s="97">
        <v>77.650000000000006</v>
      </c>
      <c r="M133" s="97">
        <f t="shared" si="1"/>
        <v>252.65</v>
      </c>
    </row>
    <row r="134" spans="1:13" ht="51.9" customHeight="1" x14ac:dyDescent="0.25">
      <c r="A134" s="94" t="s">
        <v>1920</v>
      </c>
      <c r="B134" s="95" t="s">
        <v>1641</v>
      </c>
      <c r="C134" s="94" t="s">
        <v>68</v>
      </c>
      <c r="D134" s="94" t="s">
        <v>1642</v>
      </c>
      <c r="E134" s="96" t="s">
        <v>94</v>
      </c>
      <c r="F134" s="95">
        <v>5</v>
      </c>
      <c r="G134" s="97">
        <v>57.82</v>
      </c>
      <c r="H134" s="97">
        <v>40.04</v>
      </c>
      <c r="I134" s="97">
        <v>17.78</v>
      </c>
      <c r="J134" s="97">
        <v>57.82</v>
      </c>
      <c r="K134" s="97">
        <v>200.2</v>
      </c>
      <c r="L134" s="97">
        <v>88.9</v>
      </c>
      <c r="M134" s="97">
        <f t="shared" ref="M134:M197" si="2">G134*F134</f>
        <v>289.10000000000002</v>
      </c>
    </row>
    <row r="135" spans="1:13" ht="51.9" customHeight="1" x14ac:dyDescent="0.25">
      <c r="A135" s="94" t="s">
        <v>1921</v>
      </c>
      <c r="B135" s="95" t="s">
        <v>1643</v>
      </c>
      <c r="C135" s="94" t="s">
        <v>68</v>
      </c>
      <c r="D135" s="94" t="s">
        <v>1644</v>
      </c>
      <c r="E135" s="96" t="s">
        <v>94</v>
      </c>
      <c r="F135" s="95">
        <v>5</v>
      </c>
      <c r="G135" s="97">
        <v>57.82</v>
      </c>
      <c r="H135" s="97">
        <v>40.04</v>
      </c>
      <c r="I135" s="97">
        <v>17.78</v>
      </c>
      <c r="J135" s="97">
        <v>57.82</v>
      </c>
      <c r="K135" s="97">
        <v>200.2</v>
      </c>
      <c r="L135" s="97">
        <v>88.9</v>
      </c>
      <c r="M135" s="97">
        <f t="shared" si="2"/>
        <v>289.10000000000002</v>
      </c>
    </row>
    <row r="136" spans="1:13" ht="51.9" customHeight="1" x14ac:dyDescent="0.25">
      <c r="A136" s="94" t="s">
        <v>1922</v>
      </c>
      <c r="B136" s="95" t="s">
        <v>1645</v>
      </c>
      <c r="C136" s="94" t="s">
        <v>68</v>
      </c>
      <c r="D136" s="94" t="s">
        <v>1646</v>
      </c>
      <c r="E136" s="96" t="s">
        <v>94</v>
      </c>
      <c r="F136" s="95">
        <v>5</v>
      </c>
      <c r="G136" s="97">
        <v>65.040000000000006</v>
      </c>
      <c r="H136" s="97">
        <v>45.05</v>
      </c>
      <c r="I136" s="97">
        <v>19.989999999999998</v>
      </c>
      <c r="J136" s="97">
        <v>65.040000000000006</v>
      </c>
      <c r="K136" s="97">
        <v>225.25</v>
      </c>
      <c r="L136" s="97">
        <v>99.95</v>
      </c>
      <c r="M136" s="97">
        <f t="shared" si="2"/>
        <v>325.20000000000005</v>
      </c>
    </row>
    <row r="137" spans="1:13" ht="51.9" customHeight="1" x14ac:dyDescent="0.25">
      <c r="A137" s="94" t="s">
        <v>1923</v>
      </c>
      <c r="B137" s="95" t="s">
        <v>1647</v>
      </c>
      <c r="C137" s="94" t="s">
        <v>68</v>
      </c>
      <c r="D137" s="94" t="s">
        <v>1648</v>
      </c>
      <c r="E137" s="96" t="s">
        <v>94</v>
      </c>
      <c r="F137" s="95">
        <v>5</v>
      </c>
      <c r="G137" s="97">
        <v>65.040000000000006</v>
      </c>
      <c r="H137" s="97">
        <v>45.05</v>
      </c>
      <c r="I137" s="97">
        <v>19.989999999999998</v>
      </c>
      <c r="J137" s="97">
        <v>65.040000000000006</v>
      </c>
      <c r="K137" s="97">
        <v>225.25</v>
      </c>
      <c r="L137" s="97">
        <v>99.95</v>
      </c>
      <c r="M137" s="97">
        <f t="shared" si="2"/>
        <v>325.20000000000005</v>
      </c>
    </row>
    <row r="138" spans="1:13" ht="39" customHeight="1" x14ac:dyDescent="0.25">
      <c r="A138" s="94" t="s">
        <v>1924</v>
      </c>
      <c r="B138" s="95" t="s">
        <v>1649</v>
      </c>
      <c r="C138" s="94" t="s">
        <v>68</v>
      </c>
      <c r="D138" s="94" t="s">
        <v>1650</v>
      </c>
      <c r="E138" s="96" t="s">
        <v>94</v>
      </c>
      <c r="F138" s="95">
        <v>5</v>
      </c>
      <c r="G138" s="97">
        <v>51.33</v>
      </c>
      <c r="H138" s="97">
        <v>35.549999999999997</v>
      </c>
      <c r="I138" s="97">
        <v>15.78</v>
      </c>
      <c r="J138" s="97">
        <v>51.33</v>
      </c>
      <c r="K138" s="97">
        <v>177.75</v>
      </c>
      <c r="L138" s="97">
        <v>78.900000000000006</v>
      </c>
      <c r="M138" s="97">
        <f t="shared" si="2"/>
        <v>256.64999999999998</v>
      </c>
    </row>
    <row r="139" spans="1:13" ht="39" customHeight="1" x14ac:dyDescent="0.25">
      <c r="A139" s="94" t="s">
        <v>1925</v>
      </c>
      <c r="B139" s="95" t="s">
        <v>1651</v>
      </c>
      <c r="C139" s="94" t="s">
        <v>68</v>
      </c>
      <c r="D139" s="94" t="s">
        <v>1652</v>
      </c>
      <c r="E139" s="96" t="s">
        <v>94</v>
      </c>
      <c r="F139" s="95">
        <v>5</v>
      </c>
      <c r="G139" s="97">
        <v>55.83</v>
      </c>
      <c r="H139" s="97">
        <v>38.659999999999997</v>
      </c>
      <c r="I139" s="97">
        <v>17.170000000000002</v>
      </c>
      <c r="J139" s="97">
        <v>55.83</v>
      </c>
      <c r="K139" s="97">
        <v>193.3</v>
      </c>
      <c r="L139" s="97">
        <v>85.85</v>
      </c>
      <c r="M139" s="97">
        <f t="shared" si="2"/>
        <v>279.14999999999998</v>
      </c>
    </row>
    <row r="140" spans="1:13" ht="39" customHeight="1" x14ac:dyDescent="0.25">
      <c r="A140" s="94" t="s">
        <v>1926</v>
      </c>
      <c r="B140" s="95" t="s">
        <v>1653</v>
      </c>
      <c r="C140" s="94" t="s">
        <v>68</v>
      </c>
      <c r="D140" s="94" t="s">
        <v>1654</v>
      </c>
      <c r="E140" s="96" t="s">
        <v>94</v>
      </c>
      <c r="F140" s="95">
        <v>5</v>
      </c>
      <c r="G140" s="97">
        <v>60.99</v>
      </c>
      <c r="H140" s="97">
        <v>42.24</v>
      </c>
      <c r="I140" s="97">
        <v>18.75</v>
      </c>
      <c r="J140" s="97">
        <v>60.99</v>
      </c>
      <c r="K140" s="97">
        <v>211.2</v>
      </c>
      <c r="L140" s="97">
        <v>93.75</v>
      </c>
      <c r="M140" s="97">
        <f t="shared" si="2"/>
        <v>304.95</v>
      </c>
    </row>
    <row r="141" spans="1:13" ht="39" customHeight="1" x14ac:dyDescent="0.25">
      <c r="A141" s="94" t="s">
        <v>1927</v>
      </c>
      <c r="B141" s="95" t="s">
        <v>1655</v>
      </c>
      <c r="C141" s="94" t="s">
        <v>68</v>
      </c>
      <c r="D141" s="94" t="s">
        <v>1656</v>
      </c>
      <c r="E141" s="96" t="s">
        <v>94</v>
      </c>
      <c r="F141" s="95">
        <v>5</v>
      </c>
      <c r="G141" s="97">
        <v>67.400000000000006</v>
      </c>
      <c r="H141" s="97">
        <v>46.68</v>
      </c>
      <c r="I141" s="97">
        <v>20.72</v>
      </c>
      <c r="J141" s="97">
        <v>67.400000000000006</v>
      </c>
      <c r="K141" s="97">
        <v>233.4</v>
      </c>
      <c r="L141" s="97">
        <v>103.6</v>
      </c>
      <c r="M141" s="97">
        <f t="shared" si="2"/>
        <v>337</v>
      </c>
    </row>
    <row r="142" spans="1:13" ht="39" customHeight="1" x14ac:dyDescent="0.25">
      <c r="A142" s="94" t="s">
        <v>1928</v>
      </c>
      <c r="B142" s="95" t="s">
        <v>1657</v>
      </c>
      <c r="C142" s="94" t="s">
        <v>68</v>
      </c>
      <c r="D142" s="94" t="s">
        <v>1658</v>
      </c>
      <c r="E142" s="96" t="s">
        <v>94</v>
      </c>
      <c r="F142" s="95">
        <v>5</v>
      </c>
      <c r="G142" s="97">
        <v>77.040000000000006</v>
      </c>
      <c r="H142" s="97">
        <v>53.35</v>
      </c>
      <c r="I142" s="97">
        <v>23.69</v>
      </c>
      <c r="J142" s="97">
        <v>77.040000000000006</v>
      </c>
      <c r="K142" s="97">
        <v>266.75</v>
      </c>
      <c r="L142" s="97">
        <v>118.45</v>
      </c>
      <c r="M142" s="97">
        <f t="shared" si="2"/>
        <v>385.20000000000005</v>
      </c>
    </row>
    <row r="143" spans="1:13" ht="39" customHeight="1" x14ac:dyDescent="0.25">
      <c r="A143" s="94" t="s">
        <v>1929</v>
      </c>
      <c r="B143" s="95" t="s">
        <v>1659</v>
      </c>
      <c r="C143" s="94" t="s">
        <v>68</v>
      </c>
      <c r="D143" s="94" t="s">
        <v>1660</v>
      </c>
      <c r="E143" s="96" t="s">
        <v>94</v>
      </c>
      <c r="F143" s="95">
        <v>5</v>
      </c>
      <c r="G143" s="97">
        <v>86.73</v>
      </c>
      <c r="H143" s="97">
        <v>60.07</v>
      </c>
      <c r="I143" s="97">
        <v>26.66</v>
      </c>
      <c r="J143" s="97">
        <v>86.73</v>
      </c>
      <c r="K143" s="97">
        <v>300.35000000000002</v>
      </c>
      <c r="L143" s="97">
        <v>133.30000000000001</v>
      </c>
      <c r="M143" s="97">
        <f t="shared" si="2"/>
        <v>433.65000000000003</v>
      </c>
    </row>
    <row r="144" spans="1:13" ht="39" customHeight="1" x14ac:dyDescent="0.25">
      <c r="A144" s="94" t="s">
        <v>1930</v>
      </c>
      <c r="B144" s="95" t="s">
        <v>1661</v>
      </c>
      <c r="C144" s="94" t="s">
        <v>68</v>
      </c>
      <c r="D144" s="94" t="s">
        <v>1662</v>
      </c>
      <c r="E144" s="96" t="s">
        <v>94</v>
      </c>
      <c r="F144" s="95">
        <v>5</v>
      </c>
      <c r="G144" s="97">
        <v>15.75</v>
      </c>
      <c r="H144" s="97">
        <v>10.91</v>
      </c>
      <c r="I144" s="97">
        <v>4.84</v>
      </c>
      <c r="J144" s="97">
        <v>15.75</v>
      </c>
      <c r="K144" s="97">
        <v>54.55</v>
      </c>
      <c r="L144" s="97">
        <v>24.2</v>
      </c>
      <c r="M144" s="97">
        <f t="shared" si="2"/>
        <v>78.75</v>
      </c>
    </row>
    <row r="145" spans="1:13" ht="39" customHeight="1" x14ac:dyDescent="0.25">
      <c r="A145" s="94" t="s">
        <v>1931</v>
      </c>
      <c r="B145" s="95" t="s">
        <v>1663</v>
      </c>
      <c r="C145" s="94" t="s">
        <v>68</v>
      </c>
      <c r="D145" s="94" t="s">
        <v>1664</v>
      </c>
      <c r="E145" s="96" t="s">
        <v>94</v>
      </c>
      <c r="F145" s="95">
        <v>5</v>
      </c>
      <c r="G145" s="97">
        <v>16.64</v>
      </c>
      <c r="H145" s="97">
        <v>11.52</v>
      </c>
      <c r="I145" s="97">
        <v>5.12</v>
      </c>
      <c r="J145" s="97">
        <v>16.64</v>
      </c>
      <c r="K145" s="97">
        <v>57.6</v>
      </c>
      <c r="L145" s="97">
        <v>25.6</v>
      </c>
      <c r="M145" s="97">
        <f t="shared" si="2"/>
        <v>83.2</v>
      </c>
    </row>
    <row r="146" spans="1:13" ht="39" customHeight="1" x14ac:dyDescent="0.25">
      <c r="A146" s="94" t="s">
        <v>1932</v>
      </c>
      <c r="B146" s="95" t="s">
        <v>1665</v>
      </c>
      <c r="C146" s="94" t="s">
        <v>68</v>
      </c>
      <c r="D146" s="94" t="s">
        <v>1666</v>
      </c>
      <c r="E146" s="96" t="s">
        <v>94</v>
      </c>
      <c r="F146" s="95">
        <v>5</v>
      </c>
      <c r="G146" s="97">
        <v>17.64</v>
      </c>
      <c r="H146" s="97">
        <v>12.22</v>
      </c>
      <c r="I146" s="97">
        <v>5.42</v>
      </c>
      <c r="J146" s="97">
        <v>17.64</v>
      </c>
      <c r="K146" s="97">
        <v>61.1</v>
      </c>
      <c r="L146" s="97">
        <v>27.1</v>
      </c>
      <c r="M146" s="97">
        <f t="shared" si="2"/>
        <v>88.2</v>
      </c>
    </row>
    <row r="147" spans="1:13" ht="39" customHeight="1" x14ac:dyDescent="0.25">
      <c r="A147" s="94" t="s">
        <v>1933</v>
      </c>
      <c r="B147" s="95" t="s">
        <v>1667</v>
      </c>
      <c r="C147" s="94" t="s">
        <v>68</v>
      </c>
      <c r="D147" s="94" t="s">
        <v>1668</v>
      </c>
      <c r="E147" s="96" t="s">
        <v>94</v>
      </c>
      <c r="F147" s="95">
        <v>5</v>
      </c>
      <c r="G147" s="97">
        <v>18.95</v>
      </c>
      <c r="H147" s="97">
        <v>13.13</v>
      </c>
      <c r="I147" s="97">
        <v>5.82</v>
      </c>
      <c r="J147" s="97">
        <v>18.95</v>
      </c>
      <c r="K147" s="97">
        <v>65.650000000000006</v>
      </c>
      <c r="L147" s="97">
        <v>29.1</v>
      </c>
      <c r="M147" s="97">
        <f t="shared" si="2"/>
        <v>94.75</v>
      </c>
    </row>
    <row r="148" spans="1:13" ht="39" customHeight="1" x14ac:dyDescent="0.25">
      <c r="A148" s="94" t="s">
        <v>1934</v>
      </c>
      <c r="B148" s="95" t="s">
        <v>1669</v>
      </c>
      <c r="C148" s="94" t="s">
        <v>68</v>
      </c>
      <c r="D148" s="94" t="s">
        <v>1670</v>
      </c>
      <c r="E148" s="96" t="s">
        <v>94</v>
      </c>
      <c r="F148" s="95">
        <v>5</v>
      </c>
      <c r="G148" s="97">
        <v>20.84</v>
      </c>
      <c r="H148" s="97">
        <v>14.42</v>
      </c>
      <c r="I148" s="97">
        <v>6.42</v>
      </c>
      <c r="J148" s="97">
        <v>20.84</v>
      </c>
      <c r="K148" s="97">
        <v>72.099999999999994</v>
      </c>
      <c r="L148" s="97">
        <v>32.1</v>
      </c>
      <c r="M148" s="97">
        <f t="shared" si="2"/>
        <v>104.2</v>
      </c>
    </row>
    <row r="149" spans="1:13" ht="51.9" customHeight="1" x14ac:dyDescent="0.25">
      <c r="A149" s="94" t="s">
        <v>1935</v>
      </c>
      <c r="B149" s="95" t="s">
        <v>1671</v>
      </c>
      <c r="C149" s="94" t="s">
        <v>68</v>
      </c>
      <c r="D149" s="94" t="s">
        <v>1672</v>
      </c>
      <c r="E149" s="96" t="s">
        <v>94</v>
      </c>
      <c r="F149" s="95">
        <v>5</v>
      </c>
      <c r="G149" s="97">
        <v>23.61</v>
      </c>
      <c r="H149" s="97">
        <v>16.350000000000001</v>
      </c>
      <c r="I149" s="97">
        <v>7.26</v>
      </c>
      <c r="J149" s="97">
        <v>23.61</v>
      </c>
      <c r="K149" s="97">
        <v>81.75</v>
      </c>
      <c r="L149" s="97">
        <v>36.299999999999997</v>
      </c>
      <c r="M149" s="97">
        <f t="shared" si="2"/>
        <v>118.05</v>
      </c>
    </row>
    <row r="150" spans="1:13" ht="51.9" customHeight="1" x14ac:dyDescent="0.25">
      <c r="A150" s="94" t="s">
        <v>1936</v>
      </c>
      <c r="B150" s="95" t="s">
        <v>1673</v>
      </c>
      <c r="C150" s="94" t="s">
        <v>68</v>
      </c>
      <c r="D150" s="94" t="s">
        <v>1674</v>
      </c>
      <c r="E150" s="96" t="s">
        <v>94</v>
      </c>
      <c r="F150" s="95">
        <v>5</v>
      </c>
      <c r="G150" s="97">
        <v>23.61</v>
      </c>
      <c r="H150" s="97">
        <v>16.350000000000001</v>
      </c>
      <c r="I150" s="97">
        <v>7.26</v>
      </c>
      <c r="J150" s="97">
        <v>23.61</v>
      </c>
      <c r="K150" s="97">
        <v>81.75</v>
      </c>
      <c r="L150" s="97">
        <v>36.299999999999997</v>
      </c>
      <c r="M150" s="97">
        <f t="shared" si="2"/>
        <v>118.05</v>
      </c>
    </row>
    <row r="151" spans="1:13" ht="51.9" customHeight="1" x14ac:dyDescent="0.25">
      <c r="A151" s="94" t="s">
        <v>1937</v>
      </c>
      <c r="B151" s="95" t="s">
        <v>1675</v>
      </c>
      <c r="C151" s="94" t="s">
        <v>68</v>
      </c>
      <c r="D151" s="94" t="s">
        <v>1676</v>
      </c>
      <c r="E151" s="96" t="s">
        <v>94</v>
      </c>
      <c r="F151" s="95">
        <v>5</v>
      </c>
      <c r="G151" s="97">
        <v>24.97</v>
      </c>
      <c r="H151" s="97">
        <v>17.29</v>
      </c>
      <c r="I151" s="97">
        <v>7.68</v>
      </c>
      <c r="J151" s="97">
        <v>24.97</v>
      </c>
      <c r="K151" s="97">
        <v>86.45</v>
      </c>
      <c r="L151" s="97">
        <v>38.4</v>
      </c>
      <c r="M151" s="97">
        <f t="shared" si="2"/>
        <v>124.85</v>
      </c>
    </row>
    <row r="152" spans="1:13" ht="51.9" customHeight="1" x14ac:dyDescent="0.25">
      <c r="A152" s="94" t="s">
        <v>1938</v>
      </c>
      <c r="B152" s="95" t="s">
        <v>1677</v>
      </c>
      <c r="C152" s="94" t="s">
        <v>68</v>
      </c>
      <c r="D152" s="94" t="s">
        <v>1678</v>
      </c>
      <c r="E152" s="96" t="s">
        <v>94</v>
      </c>
      <c r="F152" s="95">
        <v>5</v>
      </c>
      <c r="G152" s="97">
        <v>24.97</v>
      </c>
      <c r="H152" s="97">
        <v>17.29</v>
      </c>
      <c r="I152" s="97">
        <v>7.68</v>
      </c>
      <c r="J152" s="97">
        <v>24.97</v>
      </c>
      <c r="K152" s="97">
        <v>86.45</v>
      </c>
      <c r="L152" s="97">
        <v>38.4</v>
      </c>
      <c r="M152" s="97">
        <f t="shared" si="2"/>
        <v>124.85</v>
      </c>
    </row>
    <row r="153" spans="1:13" ht="51.9" customHeight="1" x14ac:dyDescent="0.25">
      <c r="A153" s="94" t="s">
        <v>1939</v>
      </c>
      <c r="B153" s="95" t="s">
        <v>1679</v>
      </c>
      <c r="C153" s="94" t="s">
        <v>68</v>
      </c>
      <c r="D153" s="94" t="s">
        <v>1680</v>
      </c>
      <c r="E153" s="96" t="s">
        <v>94</v>
      </c>
      <c r="F153" s="95">
        <v>5</v>
      </c>
      <c r="G153" s="97">
        <v>26.67</v>
      </c>
      <c r="H153" s="97">
        <v>18.34</v>
      </c>
      <c r="I153" s="97">
        <v>8.33</v>
      </c>
      <c r="J153" s="97">
        <v>26.67</v>
      </c>
      <c r="K153" s="97">
        <v>91.7</v>
      </c>
      <c r="L153" s="97">
        <v>41.65</v>
      </c>
      <c r="M153" s="97">
        <f t="shared" si="2"/>
        <v>133.35000000000002</v>
      </c>
    </row>
    <row r="154" spans="1:13" ht="51.9" customHeight="1" x14ac:dyDescent="0.25">
      <c r="A154" s="94" t="s">
        <v>1940</v>
      </c>
      <c r="B154" s="95" t="s">
        <v>1681</v>
      </c>
      <c r="C154" s="94" t="s">
        <v>68</v>
      </c>
      <c r="D154" s="94" t="s">
        <v>1682</v>
      </c>
      <c r="E154" s="96" t="s">
        <v>94</v>
      </c>
      <c r="F154" s="95">
        <v>5</v>
      </c>
      <c r="G154" s="97">
        <v>26.5</v>
      </c>
      <c r="H154" s="97">
        <v>18.34</v>
      </c>
      <c r="I154" s="97">
        <v>8.16</v>
      </c>
      <c r="J154" s="97">
        <v>26.5</v>
      </c>
      <c r="K154" s="97">
        <v>91.7</v>
      </c>
      <c r="L154" s="97">
        <v>40.799999999999997</v>
      </c>
      <c r="M154" s="97">
        <f t="shared" si="2"/>
        <v>132.5</v>
      </c>
    </row>
    <row r="155" spans="1:13" ht="51.9" customHeight="1" x14ac:dyDescent="0.25">
      <c r="A155" s="94" t="s">
        <v>1941</v>
      </c>
      <c r="B155" s="95" t="s">
        <v>1683</v>
      </c>
      <c r="C155" s="94" t="s">
        <v>68</v>
      </c>
      <c r="D155" s="94" t="s">
        <v>1684</v>
      </c>
      <c r="E155" s="96" t="s">
        <v>94</v>
      </c>
      <c r="F155" s="95">
        <v>5</v>
      </c>
      <c r="G155" s="97">
        <v>28.43</v>
      </c>
      <c r="H155" s="97">
        <v>19.690000000000001</v>
      </c>
      <c r="I155" s="97">
        <v>8.74</v>
      </c>
      <c r="J155" s="97">
        <v>28.43</v>
      </c>
      <c r="K155" s="97">
        <v>98.45</v>
      </c>
      <c r="L155" s="97">
        <v>43.7</v>
      </c>
      <c r="M155" s="97">
        <f t="shared" si="2"/>
        <v>142.15</v>
      </c>
    </row>
    <row r="156" spans="1:13" ht="51.9" customHeight="1" x14ac:dyDescent="0.25">
      <c r="A156" s="94" t="s">
        <v>1942</v>
      </c>
      <c r="B156" s="95" t="s">
        <v>1685</v>
      </c>
      <c r="C156" s="94" t="s">
        <v>68</v>
      </c>
      <c r="D156" s="94" t="s">
        <v>1686</v>
      </c>
      <c r="E156" s="96" t="s">
        <v>94</v>
      </c>
      <c r="F156" s="95">
        <v>5</v>
      </c>
      <c r="G156" s="97">
        <v>28.43</v>
      </c>
      <c r="H156" s="97">
        <v>19.690000000000001</v>
      </c>
      <c r="I156" s="97">
        <v>8.74</v>
      </c>
      <c r="J156" s="97">
        <v>28.43</v>
      </c>
      <c r="K156" s="97">
        <v>98.45</v>
      </c>
      <c r="L156" s="97">
        <v>43.7</v>
      </c>
      <c r="M156" s="97">
        <f t="shared" si="2"/>
        <v>142.15</v>
      </c>
    </row>
    <row r="157" spans="1:13" ht="51.9" customHeight="1" x14ac:dyDescent="0.25">
      <c r="A157" s="94" t="s">
        <v>1943</v>
      </c>
      <c r="B157" s="95" t="s">
        <v>1687</v>
      </c>
      <c r="C157" s="94" t="s">
        <v>68</v>
      </c>
      <c r="D157" s="94" t="s">
        <v>1688</v>
      </c>
      <c r="E157" s="96" t="s">
        <v>94</v>
      </c>
      <c r="F157" s="95">
        <v>5</v>
      </c>
      <c r="G157" s="97">
        <v>31.31</v>
      </c>
      <c r="H157" s="97">
        <v>21.68</v>
      </c>
      <c r="I157" s="97">
        <v>9.6300000000000008</v>
      </c>
      <c r="J157" s="97">
        <v>31.31</v>
      </c>
      <c r="K157" s="97">
        <v>108.4</v>
      </c>
      <c r="L157" s="97">
        <v>48.15</v>
      </c>
      <c r="M157" s="97">
        <f t="shared" si="2"/>
        <v>156.54999999999998</v>
      </c>
    </row>
    <row r="158" spans="1:13" ht="51.9" customHeight="1" x14ac:dyDescent="0.25">
      <c r="A158" s="94" t="s">
        <v>1944</v>
      </c>
      <c r="B158" s="95" t="s">
        <v>1689</v>
      </c>
      <c r="C158" s="94" t="s">
        <v>68</v>
      </c>
      <c r="D158" s="94" t="s">
        <v>1690</v>
      </c>
      <c r="E158" s="96" t="s">
        <v>94</v>
      </c>
      <c r="F158" s="95">
        <v>5</v>
      </c>
      <c r="G158" s="97">
        <v>31.31</v>
      </c>
      <c r="H158" s="97">
        <v>21.68</v>
      </c>
      <c r="I158" s="97">
        <v>9.6300000000000008</v>
      </c>
      <c r="J158" s="97">
        <v>31.31</v>
      </c>
      <c r="K158" s="97">
        <v>108.4</v>
      </c>
      <c r="L158" s="97">
        <v>48.15</v>
      </c>
      <c r="M158" s="97">
        <f t="shared" si="2"/>
        <v>156.54999999999998</v>
      </c>
    </row>
    <row r="159" spans="1:13" ht="39" customHeight="1" x14ac:dyDescent="0.25">
      <c r="A159" s="94" t="s">
        <v>1945</v>
      </c>
      <c r="B159" s="95" t="s">
        <v>1691</v>
      </c>
      <c r="C159" s="94" t="s">
        <v>68</v>
      </c>
      <c r="D159" s="94" t="s">
        <v>1692</v>
      </c>
      <c r="E159" s="96" t="s">
        <v>94</v>
      </c>
      <c r="F159" s="95">
        <v>5</v>
      </c>
      <c r="G159" s="97">
        <v>31.47</v>
      </c>
      <c r="H159" s="97">
        <v>21.79</v>
      </c>
      <c r="I159" s="97">
        <v>9.68</v>
      </c>
      <c r="J159" s="97">
        <v>31.47</v>
      </c>
      <c r="K159" s="97">
        <v>108.95</v>
      </c>
      <c r="L159" s="97">
        <v>48.4</v>
      </c>
      <c r="M159" s="97">
        <f t="shared" si="2"/>
        <v>157.35</v>
      </c>
    </row>
    <row r="160" spans="1:13" ht="39" customHeight="1" x14ac:dyDescent="0.25">
      <c r="A160" s="94" t="s">
        <v>1946</v>
      </c>
      <c r="B160" s="95" t="s">
        <v>1693</v>
      </c>
      <c r="C160" s="94" t="s">
        <v>68</v>
      </c>
      <c r="D160" s="94" t="s">
        <v>1694</v>
      </c>
      <c r="E160" s="96" t="s">
        <v>94</v>
      </c>
      <c r="F160" s="95">
        <v>5</v>
      </c>
      <c r="G160" s="97">
        <v>33.25</v>
      </c>
      <c r="H160" s="97">
        <v>23.03</v>
      </c>
      <c r="I160" s="97">
        <v>10.220000000000001</v>
      </c>
      <c r="J160" s="97">
        <v>33.25</v>
      </c>
      <c r="K160" s="97">
        <v>115.15</v>
      </c>
      <c r="L160" s="97">
        <v>51.1</v>
      </c>
      <c r="M160" s="97">
        <f t="shared" si="2"/>
        <v>166.25</v>
      </c>
    </row>
    <row r="161" spans="1:13" ht="39" customHeight="1" x14ac:dyDescent="0.25">
      <c r="A161" s="94" t="s">
        <v>1947</v>
      </c>
      <c r="B161" s="95" t="s">
        <v>1695</v>
      </c>
      <c r="C161" s="94" t="s">
        <v>68</v>
      </c>
      <c r="D161" s="94" t="s">
        <v>1696</v>
      </c>
      <c r="E161" s="96" t="s">
        <v>94</v>
      </c>
      <c r="F161" s="95">
        <v>5</v>
      </c>
      <c r="G161" s="97">
        <v>35.35</v>
      </c>
      <c r="H161" s="97">
        <v>24.48</v>
      </c>
      <c r="I161" s="97">
        <v>10.87</v>
      </c>
      <c r="J161" s="97">
        <v>35.35</v>
      </c>
      <c r="K161" s="97">
        <v>122.4</v>
      </c>
      <c r="L161" s="97">
        <v>54.35</v>
      </c>
      <c r="M161" s="97">
        <f t="shared" si="2"/>
        <v>176.75</v>
      </c>
    </row>
    <row r="162" spans="1:13" ht="39" customHeight="1" x14ac:dyDescent="0.25">
      <c r="A162" s="94" t="s">
        <v>1948</v>
      </c>
      <c r="B162" s="95" t="s">
        <v>1697</v>
      </c>
      <c r="C162" s="94" t="s">
        <v>68</v>
      </c>
      <c r="D162" s="94" t="s">
        <v>1698</v>
      </c>
      <c r="E162" s="96" t="s">
        <v>94</v>
      </c>
      <c r="F162" s="95">
        <v>5</v>
      </c>
      <c r="G162" s="97">
        <v>37.92</v>
      </c>
      <c r="H162" s="97">
        <v>26.26</v>
      </c>
      <c r="I162" s="97">
        <v>11.66</v>
      </c>
      <c r="J162" s="97">
        <v>37.92</v>
      </c>
      <c r="K162" s="97">
        <v>131.30000000000001</v>
      </c>
      <c r="L162" s="97">
        <v>58.3</v>
      </c>
      <c r="M162" s="97">
        <f t="shared" si="2"/>
        <v>189.60000000000002</v>
      </c>
    </row>
    <row r="163" spans="1:13" ht="39" customHeight="1" x14ac:dyDescent="0.25">
      <c r="A163" s="94" t="s">
        <v>1949</v>
      </c>
      <c r="B163" s="95" t="s">
        <v>1699</v>
      </c>
      <c r="C163" s="94" t="s">
        <v>68</v>
      </c>
      <c r="D163" s="94" t="s">
        <v>1700</v>
      </c>
      <c r="E163" s="96" t="s">
        <v>94</v>
      </c>
      <c r="F163" s="95">
        <v>5</v>
      </c>
      <c r="G163" s="97">
        <v>41.74</v>
      </c>
      <c r="H163" s="97">
        <v>28.9</v>
      </c>
      <c r="I163" s="97">
        <v>12.84</v>
      </c>
      <c r="J163" s="97">
        <v>41.74</v>
      </c>
      <c r="K163" s="97">
        <v>144.5</v>
      </c>
      <c r="L163" s="97">
        <v>64.2</v>
      </c>
      <c r="M163" s="97">
        <f t="shared" si="2"/>
        <v>208.70000000000002</v>
      </c>
    </row>
    <row r="164" spans="1:13" ht="39" customHeight="1" x14ac:dyDescent="0.25">
      <c r="A164" s="94" t="s">
        <v>1950</v>
      </c>
      <c r="B164" s="95" t="s">
        <v>1701</v>
      </c>
      <c r="C164" s="94" t="s">
        <v>68</v>
      </c>
      <c r="D164" s="94" t="s">
        <v>1702</v>
      </c>
      <c r="E164" s="96" t="s">
        <v>94</v>
      </c>
      <c r="F164" s="95">
        <v>5</v>
      </c>
      <c r="G164" s="97">
        <v>27.91</v>
      </c>
      <c r="H164" s="97">
        <v>19.32</v>
      </c>
      <c r="I164" s="97">
        <v>8.59</v>
      </c>
      <c r="J164" s="97">
        <v>27.91</v>
      </c>
      <c r="K164" s="97">
        <v>96.6</v>
      </c>
      <c r="L164" s="97">
        <v>42.95</v>
      </c>
      <c r="M164" s="97">
        <f t="shared" si="2"/>
        <v>139.55000000000001</v>
      </c>
    </row>
    <row r="165" spans="1:13" ht="39" customHeight="1" x14ac:dyDescent="0.25">
      <c r="A165" s="94" t="s">
        <v>1951</v>
      </c>
      <c r="B165" s="95" t="s">
        <v>1703</v>
      </c>
      <c r="C165" s="94" t="s">
        <v>68</v>
      </c>
      <c r="D165" s="94" t="s">
        <v>1704</v>
      </c>
      <c r="E165" s="96" t="s">
        <v>94</v>
      </c>
      <c r="F165" s="95">
        <v>5</v>
      </c>
      <c r="G165" s="97">
        <v>30.48</v>
      </c>
      <c r="H165" s="97">
        <v>21.1</v>
      </c>
      <c r="I165" s="97">
        <v>9.3800000000000008</v>
      </c>
      <c r="J165" s="97">
        <v>30.48</v>
      </c>
      <c r="K165" s="97">
        <v>105.5</v>
      </c>
      <c r="L165" s="97">
        <v>46.9</v>
      </c>
      <c r="M165" s="97">
        <f t="shared" si="2"/>
        <v>152.4</v>
      </c>
    </row>
    <row r="166" spans="1:13" ht="39" customHeight="1" x14ac:dyDescent="0.25">
      <c r="A166" s="94" t="s">
        <v>1952</v>
      </c>
      <c r="B166" s="95" t="s">
        <v>1705</v>
      </c>
      <c r="C166" s="94" t="s">
        <v>68</v>
      </c>
      <c r="D166" s="94" t="s">
        <v>1706</v>
      </c>
      <c r="E166" s="96" t="s">
        <v>94</v>
      </c>
      <c r="F166" s="95">
        <v>5</v>
      </c>
      <c r="G166" s="97">
        <v>33.729999999999997</v>
      </c>
      <c r="H166" s="97">
        <v>23.35</v>
      </c>
      <c r="I166" s="97">
        <v>10.38</v>
      </c>
      <c r="J166" s="97">
        <v>33.729999999999997</v>
      </c>
      <c r="K166" s="97">
        <v>116.75</v>
      </c>
      <c r="L166" s="97">
        <v>51.9</v>
      </c>
      <c r="M166" s="97">
        <f t="shared" si="2"/>
        <v>168.64999999999998</v>
      </c>
    </row>
    <row r="167" spans="1:13" ht="39" customHeight="1" x14ac:dyDescent="0.25">
      <c r="A167" s="94" t="s">
        <v>1953</v>
      </c>
      <c r="B167" s="95" t="s">
        <v>1707</v>
      </c>
      <c r="C167" s="94" t="s">
        <v>68</v>
      </c>
      <c r="D167" s="94" t="s">
        <v>1708</v>
      </c>
      <c r="E167" s="96" t="s">
        <v>94</v>
      </c>
      <c r="F167" s="95">
        <v>5</v>
      </c>
      <c r="G167" s="97">
        <v>38.54</v>
      </c>
      <c r="H167" s="97">
        <v>26.69</v>
      </c>
      <c r="I167" s="97">
        <v>11.85</v>
      </c>
      <c r="J167" s="97">
        <v>38.54</v>
      </c>
      <c r="K167" s="97">
        <v>133.44999999999999</v>
      </c>
      <c r="L167" s="97">
        <v>59.25</v>
      </c>
      <c r="M167" s="97">
        <f t="shared" si="2"/>
        <v>192.7</v>
      </c>
    </row>
    <row r="168" spans="1:13" ht="39" customHeight="1" x14ac:dyDescent="0.25">
      <c r="A168" s="94" t="s">
        <v>1954</v>
      </c>
      <c r="B168" s="95" t="s">
        <v>1709</v>
      </c>
      <c r="C168" s="94" t="s">
        <v>68</v>
      </c>
      <c r="D168" s="94" t="s">
        <v>1710</v>
      </c>
      <c r="E168" s="96" t="s">
        <v>94</v>
      </c>
      <c r="F168" s="95">
        <v>5</v>
      </c>
      <c r="G168" s="97">
        <v>43.36</v>
      </c>
      <c r="H168" s="97">
        <v>30.03</v>
      </c>
      <c r="I168" s="97">
        <v>13.33</v>
      </c>
      <c r="J168" s="97">
        <v>43.36</v>
      </c>
      <c r="K168" s="97">
        <v>150.15</v>
      </c>
      <c r="L168" s="97">
        <v>66.650000000000006</v>
      </c>
      <c r="M168" s="97">
        <f t="shared" si="2"/>
        <v>216.8</v>
      </c>
    </row>
    <row r="169" spans="1:13" ht="39" customHeight="1" x14ac:dyDescent="0.25">
      <c r="A169" s="94" t="s">
        <v>1955</v>
      </c>
      <c r="B169" s="95" t="s">
        <v>1711</v>
      </c>
      <c r="C169" s="94" t="s">
        <v>68</v>
      </c>
      <c r="D169" s="94" t="s">
        <v>1712</v>
      </c>
      <c r="E169" s="96" t="s">
        <v>94</v>
      </c>
      <c r="F169" s="95">
        <v>5</v>
      </c>
      <c r="G169" s="97">
        <v>15.75</v>
      </c>
      <c r="H169" s="97">
        <v>10.91</v>
      </c>
      <c r="I169" s="97">
        <v>4.84</v>
      </c>
      <c r="J169" s="97">
        <v>15.75</v>
      </c>
      <c r="K169" s="97">
        <v>54.55</v>
      </c>
      <c r="L169" s="97">
        <v>24.2</v>
      </c>
      <c r="M169" s="97">
        <f t="shared" si="2"/>
        <v>78.75</v>
      </c>
    </row>
    <row r="170" spans="1:13" ht="39" customHeight="1" x14ac:dyDescent="0.25">
      <c r="A170" s="94" t="s">
        <v>1956</v>
      </c>
      <c r="B170" s="95" t="s">
        <v>1713</v>
      </c>
      <c r="C170" s="94" t="s">
        <v>68</v>
      </c>
      <c r="D170" s="94" t="s">
        <v>1714</v>
      </c>
      <c r="E170" s="96" t="s">
        <v>300</v>
      </c>
      <c r="F170" s="95">
        <v>2</v>
      </c>
      <c r="G170" s="97">
        <v>8.31</v>
      </c>
      <c r="H170" s="97">
        <v>5.74</v>
      </c>
      <c r="I170" s="97">
        <v>2.57</v>
      </c>
      <c r="J170" s="97">
        <v>8.31</v>
      </c>
      <c r="K170" s="97">
        <v>11.48</v>
      </c>
      <c r="L170" s="97">
        <v>5.14</v>
      </c>
      <c r="M170" s="97">
        <f t="shared" si="2"/>
        <v>16.62</v>
      </c>
    </row>
    <row r="171" spans="1:13" ht="26.1" customHeight="1" x14ac:dyDescent="0.25">
      <c r="A171" s="94" t="s">
        <v>1957</v>
      </c>
      <c r="B171" s="95" t="s">
        <v>1715</v>
      </c>
      <c r="C171" s="94" t="s">
        <v>68</v>
      </c>
      <c r="D171" s="94" t="s">
        <v>1716</v>
      </c>
      <c r="E171" s="96" t="s">
        <v>94</v>
      </c>
      <c r="F171" s="95">
        <v>10</v>
      </c>
      <c r="G171" s="97">
        <v>1.91</v>
      </c>
      <c r="H171" s="97">
        <v>1.3</v>
      </c>
      <c r="I171" s="97">
        <v>0.61</v>
      </c>
      <c r="J171" s="97">
        <v>1.91</v>
      </c>
      <c r="K171" s="97">
        <v>13</v>
      </c>
      <c r="L171" s="97">
        <v>6.1</v>
      </c>
      <c r="M171" s="97">
        <f t="shared" si="2"/>
        <v>19.099999999999998</v>
      </c>
    </row>
    <row r="172" spans="1:13" ht="39" customHeight="1" x14ac:dyDescent="0.25">
      <c r="A172" s="94" t="s">
        <v>1958</v>
      </c>
      <c r="B172" s="95" t="s">
        <v>1717</v>
      </c>
      <c r="C172" s="94" t="s">
        <v>68</v>
      </c>
      <c r="D172" s="94" t="s">
        <v>1718</v>
      </c>
      <c r="E172" s="96" t="s">
        <v>300</v>
      </c>
      <c r="F172" s="95">
        <v>1000</v>
      </c>
      <c r="G172" s="97">
        <v>4.13</v>
      </c>
      <c r="H172" s="97">
        <v>2.81</v>
      </c>
      <c r="I172" s="97">
        <v>1.32</v>
      </c>
      <c r="J172" s="97">
        <v>4.13</v>
      </c>
      <c r="K172" s="97">
        <v>2810</v>
      </c>
      <c r="L172" s="97">
        <v>1320</v>
      </c>
      <c r="M172" s="97">
        <f t="shared" si="2"/>
        <v>4130</v>
      </c>
    </row>
    <row r="173" spans="1:13" ht="39" customHeight="1" x14ac:dyDescent="0.25">
      <c r="A173" s="94" t="s">
        <v>1959</v>
      </c>
      <c r="B173" s="95" t="s">
        <v>1719</v>
      </c>
      <c r="C173" s="94" t="s">
        <v>68</v>
      </c>
      <c r="D173" s="94" t="s">
        <v>1720</v>
      </c>
      <c r="E173" s="96" t="s">
        <v>300</v>
      </c>
      <c r="F173" s="95">
        <v>1000</v>
      </c>
      <c r="G173" s="97">
        <v>2.77</v>
      </c>
      <c r="H173" s="97">
        <v>1.88</v>
      </c>
      <c r="I173" s="97">
        <v>0.89</v>
      </c>
      <c r="J173" s="97">
        <v>2.77</v>
      </c>
      <c r="K173" s="97">
        <v>1880</v>
      </c>
      <c r="L173" s="97">
        <v>890</v>
      </c>
      <c r="M173" s="97">
        <f t="shared" si="2"/>
        <v>2770</v>
      </c>
    </row>
    <row r="174" spans="1:13" ht="39" customHeight="1" x14ac:dyDescent="0.25">
      <c r="A174" s="94" t="s">
        <v>1960</v>
      </c>
      <c r="B174" s="95" t="s">
        <v>1721</v>
      </c>
      <c r="C174" s="94" t="s">
        <v>68</v>
      </c>
      <c r="D174" s="94" t="s">
        <v>1722</v>
      </c>
      <c r="E174" s="96" t="s">
        <v>300</v>
      </c>
      <c r="F174" s="95">
        <v>1000</v>
      </c>
      <c r="G174" s="97">
        <v>2.12</v>
      </c>
      <c r="H174" s="97">
        <v>1.44</v>
      </c>
      <c r="I174" s="97">
        <v>0.68</v>
      </c>
      <c r="J174" s="97">
        <v>2.12</v>
      </c>
      <c r="K174" s="97">
        <v>1440</v>
      </c>
      <c r="L174" s="97">
        <v>680</v>
      </c>
      <c r="M174" s="97">
        <f t="shared" si="2"/>
        <v>2120</v>
      </c>
    </row>
    <row r="175" spans="1:13" ht="39" customHeight="1" x14ac:dyDescent="0.25">
      <c r="A175" s="94" t="s">
        <v>1961</v>
      </c>
      <c r="B175" s="95" t="s">
        <v>1723</v>
      </c>
      <c r="C175" s="94" t="s">
        <v>68</v>
      </c>
      <c r="D175" s="94" t="s">
        <v>1724</v>
      </c>
      <c r="E175" s="96" t="s">
        <v>300</v>
      </c>
      <c r="F175" s="95">
        <v>1000</v>
      </c>
      <c r="G175" s="97">
        <v>1.57</v>
      </c>
      <c r="H175" s="97">
        <v>1.06</v>
      </c>
      <c r="I175" s="97">
        <v>0.51</v>
      </c>
      <c r="J175" s="97">
        <v>1.57</v>
      </c>
      <c r="K175" s="97">
        <v>1060</v>
      </c>
      <c r="L175" s="97">
        <v>510</v>
      </c>
      <c r="M175" s="97">
        <f t="shared" si="2"/>
        <v>1570</v>
      </c>
    </row>
    <row r="176" spans="1:13" ht="51.9" customHeight="1" x14ac:dyDescent="0.25">
      <c r="A176" s="94" t="s">
        <v>1962</v>
      </c>
      <c r="B176" s="95" t="s">
        <v>1725</v>
      </c>
      <c r="C176" s="94" t="s">
        <v>68</v>
      </c>
      <c r="D176" s="94" t="s">
        <v>1726</v>
      </c>
      <c r="E176" s="96" t="s">
        <v>300</v>
      </c>
      <c r="F176" s="95">
        <v>2</v>
      </c>
      <c r="G176" s="97">
        <v>14.44</v>
      </c>
      <c r="H176" s="97">
        <v>10</v>
      </c>
      <c r="I176" s="97">
        <v>4.4400000000000004</v>
      </c>
      <c r="J176" s="97">
        <v>14.44</v>
      </c>
      <c r="K176" s="97">
        <v>20</v>
      </c>
      <c r="L176" s="97">
        <v>8.8800000000000008</v>
      </c>
      <c r="M176" s="97">
        <f t="shared" si="2"/>
        <v>28.88</v>
      </c>
    </row>
    <row r="177" spans="1:13" ht="39" customHeight="1" x14ac:dyDescent="0.25">
      <c r="A177" s="94" t="s">
        <v>1963</v>
      </c>
      <c r="B177" s="95" t="s">
        <v>1727</v>
      </c>
      <c r="C177" s="94" t="s">
        <v>68</v>
      </c>
      <c r="D177" s="94" t="s">
        <v>1728</v>
      </c>
      <c r="E177" s="96" t="s">
        <v>300</v>
      </c>
      <c r="F177" s="95">
        <v>2</v>
      </c>
      <c r="G177" s="97">
        <v>8.31</v>
      </c>
      <c r="H177" s="97">
        <v>5.74</v>
      </c>
      <c r="I177" s="97">
        <v>2.57</v>
      </c>
      <c r="J177" s="97">
        <v>8.31</v>
      </c>
      <c r="K177" s="97">
        <v>11.48</v>
      </c>
      <c r="L177" s="97">
        <v>5.14</v>
      </c>
      <c r="M177" s="97">
        <f t="shared" si="2"/>
        <v>16.62</v>
      </c>
    </row>
    <row r="178" spans="1:13" ht="51.9" customHeight="1" x14ac:dyDescent="0.25">
      <c r="A178" s="94" t="s">
        <v>1964</v>
      </c>
      <c r="B178" s="95" t="s">
        <v>1729</v>
      </c>
      <c r="C178" s="94" t="s">
        <v>68</v>
      </c>
      <c r="D178" s="94" t="s">
        <v>1730</v>
      </c>
      <c r="E178" s="96" t="s">
        <v>300</v>
      </c>
      <c r="F178" s="95">
        <v>2</v>
      </c>
      <c r="G178" s="97">
        <v>9.49</v>
      </c>
      <c r="H178" s="97">
        <v>6.55</v>
      </c>
      <c r="I178" s="97">
        <v>2.94</v>
      </c>
      <c r="J178" s="97">
        <v>9.49</v>
      </c>
      <c r="K178" s="97">
        <v>13.1</v>
      </c>
      <c r="L178" s="97">
        <v>5.88</v>
      </c>
      <c r="M178" s="97">
        <f t="shared" si="2"/>
        <v>18.98</v>
      </c>
    </row>
    <row r="179" spans="1:13" ht="51.9" customHeight="1" x14ac:dyDescent="0.25">
      <c r="A179" s="94" t="s">
        <v>1965</v>
      </c>
      <c r="B179" s="95" t="s">
        <v>1731</v>
      </c>
      <c r="C179" s="94" t="s">
        <v>68</v>
      </c>
      <c r="D179" s="94" t="s">
        <v>1732</v>
      </c>
      <c r="E179" s="96" t="s">
        <v>300</v>
      </c>
      <c r="F179" s="95">
        <v>2</v>
      </c>
      <c r="G179" s="97">
        <v>10.82</v>
      </c>
      <c r="H179" s="97">
        <v>7.46</v>
      </c>
      <c r="I179" s="97">
        <v>3.36</v>
      </c>
      <c r="J179" s="97">
        <v>10.82</v>
      </c>
      <c r="K179" s="97">
        <v>14.92</v>
      </c>
      <c r="L179" s="97">
        <v>6.72</v>
      </c>
      <c r="M179" s="97">
        <f t="shared" si="2"/>
        <v>21.64</v>
      </c>
    </row>
    <row r="180" spans="1:13" ht="24" customHeight="1" x14ac:dyDescent="0.25">
      <c r="A180" s="94" t="s">
        <v>1966</v>
      </c>
      <c r="B180" s="95" t="s">
        <v>1733</v>
      </c>
      <c r="C180" s="94" t="s">
        <v>68</v>
      </c>
      <c r="D180" s="94" t="s">
        <v>1734</v>
      </c>
      <c r="E180" s="96" t="s">
        <v>300</v>
      </c>
      <c r="F180" s="95">
        <v>10</v>
      </c>
      <c r="G180" s="97">
        <v>21.56</v>
      </c>
      <c r="H180" s="97">
        <v>12.75</v>
      </c>
      <c r="I180" s="97">
        <v>8.81</v>
      </c>
      <c r="J180" s="97">
        <v>21.56</v>
      </c>
      <c r="K180" s="97">
        <v>127.5</v>
      </c>
      <c r="L180" s="97">
        <v>88.1</v>
      </c>
      <c r="M180" s="97">
        <f t="shared" si="2"/>
        <v>215.6</v>
      </c>
    </row>
    <row r="181" spans="1:13" ht="24" customHeight="1" x14ac:dyDescent="0.25">
      <c r="A181" s="94" t="s">
        <v>1967</v>
      </c>
      <c r="B181" s="95" t="s">
        <v>1735</v>
      </c>
      <c r="C181" s="94" t="s">
        <v>68</v>
      </c>
      <c r="D181" s="94" t="s">
        <v>1736</v>
      </c>
      <c r="E181" s="96" t="s">
        <v>300</v>
      </c>
      <c r="F181" s="95">
        <v>10</v>
      </c>
      <c r="G181" s="97">
        <v>17.149999999999999</v>
      </c>
      <c r="H181" s="97">
        <v>9.75</v>
      </c>
      <c r="I181" s="97">
        <v>7.4</v>
      </c>
      <c r="J181" s="97">
        <v>17.149999999999999</v>
      </c>
      <c r="K181" s="97">
        <v>97.5</v>
      </c>
      <c r="L181" s="97">
        <v>74</v>
      </c>
      <c r="M181" s="97">
        <f t="shared" si="2"/>
        <v>171.5</v>
      </c>
    </row>
    <row r="182" spans="1:13" ht="51.9" customHeight="1" x14ac:dyDescent="0.25">
      <c r="A182" s="94" t="s">
        <v>1968</v>
      </c>
      <c r="B182" s="95" t="s">
        <v>1737</v>
      </c>
      <c r="C182" s="94" t="s">
        <v>68</v>
      </c>
      <c r="D182" s="94" t="s">
        <v>1738</v>
      </c>
      <c r="E182" s="96" t="s">
        <v>300</v>
      </c>
      <c r="F182" s="95">
        <v>2</v>
      </c>
      <c r="G182" s="97">
        <v>14.39</v>
      </c>
      <c r="H182" s="97">
        <v>9.9700000000000006</v>
      </c>
      <c r="I182" s="97">
        <v>4.42</v>
      </c>
      <c r="J182" s="97">
        <v>14.39</v>
      </c>
      <c r="K182" s="97">
        <v>19.940000000000001</v>
      </c>
      <c r="L182" s="97">
        <v>8.84</v>
      </c>
      <c r="M182" s="97">
        <f t="shared" si="2"/>
        <v>28.78</v>
      </c>
    </row>
    <row r="183" spans="1:13" ht="51.9" customHeight="1" x14ac:dyDescent="0.25">
      <c r="A183" s="94" t="s">
        <v>1969</v>
      </c>
      <c r="B183" s="95" t="s">
        <v>1739</v>
      </c>
      <c r="C183" s="94" t="s">
        <v>68</v>
      </c>
      <c r="D183" s="94" t="s">
        <v>1740</v>
      </c>
      <c r="E183" s="96" t="s">
        <v>300</v>
      </c>
      <c r="F183" s="95">
        <v>2</v>
      </c>
      <c r="G183" s="97">
        <v>15.29</v>
      </c>
      <c r="H183" s="97">
        <v>10.59</v>
      </c>
      <c r="I183" s="97">
        <v>4.7</v>
      </c>
      <c r="J183" s="97">
        <v>15.29</v>
      </c>
      <c r="K183" s="97">
        <v>21.18</v>
      </c>
      <c r="L183" s="97">
        <v>9.4</v>
      </c>
      <c r="M183" s="97">
        <f t="shared" si="2"/>
        <v>30.58</v>
      </c>
    </row>
    <row r="184" spans="1:13" ht="39" customHeight="1" x14ac:dyDescent="0.25">
      <c r="A184" s="94" t="s">
        <v>1970</v>
      </c>
      <c r="B184" s="95" t="s">
        <v>1741</v>
      </c>
      <c r="C184" s="94" t="s">
        <v>68</v>
      </c>
      <c r="D184" s="94" t="s">
        <v>1742</v>
      </c>
      <c r="E184" s="96" t="s">
        <v>94</v>
      </c>
      <c r="F184" s="95">
        <v>5</v>
      </c>
      <c r="G184" s="97">
        <v>18.95</v>
      </c>
      <c r="H184" s="97">
        <v>13.13</v>
      </c>
      <c r="I184" s="97">
        <v>5.82</v>
      </c>
      <c r="J184" s="97">
        <v>18.95</v>
      </c>
      <c r="K184" s="97">
        <v>65.650000000000006</v>
      </c>
      <c r="L184" s="97">
        <v>29.1</v>
      </c>
      <c r="M184" s="97">
        <f t="shared" si="2"/>
        <v>94.75</v>
      </c>
    </row>
    <row r="185" spans="1:13" ht="51.9" customHeight="1" x14ac:dyDescent="0.25">
      <c r="A185" s="94" t="s">
        <v>1971</v>
      </c>
      <c r="B185" s="95" t="s">
        <v>1743</v>
      </c>
      <c r="C185" s="94" t="s">
        <v>68</v>
      </c>
      <c r="D185" s="94" t="s">
        <v>1744</v>
      </c>
      <c r="E185" s="96" t="s">
        <v>94</v>
      </c>
      <c r="F185" s="95">
        <v>5</v>
      </c>
      <c r="G185" s="97">
        <v>17.64</v>
      </c>
      <c r="H185" s="97">
        <v>12.22</v>
      </c>
      <c r="I185" s="97">
        <v>5.42</v>
      </c>
      <c r="J185" s="97">
        <v>17.64</v>
      </c>
      <c r="K185" s="97">
        <v>61.1</v>
      </c>
      <c r="L185" s="97">
        <v>27.1</v>
      </c>
      <c r="M185" s="97">
        <f t="shared" si="2"/>
        <v>88.2</v>
      </c>
    </row>
    <row r="186" spans="1:13" ht="51.9" customHeight="1" x14ac:dyDescent="0.25">
      <c r="A186" s="94" t="s">
        <v>1972</v>
      </c>
      <c r="B186" s="95" t="s">
        <v>1745</v>
      </c>
      <c r="C186" s="94" t="s">
        <v>68</v>
      </c>
      <c r="D186" s="94" t="s">
        <v>1746</v>
      </c>
      <c r="E186" s="96" t="s">
        <v>94</v>
      </c>
      <c r="F186" s="95">
        <v>5</v>
      </c>
      <c r="G186" s="97">
        <v>16.64</v>
      </c>
      <c r="H186" s="97">
        <v>11.52</v>
      </c>
      <c r="I186" s="97">
        <v>5.12</v>
      </c>
      <c r="J186" s="97">
        <v>16.64</v>
      </c>
      <c r="K186" s="97">
        <v>57.6</v>
      </c>
      <c r="L186" s="97">
        <v>25.6</v>
      </c>
      <c r="M186" s="97">
        <f t="shared" si="2"/>
        <v>83.2</v>
      </c>
    </row>
    <row r="187" spans="1:13" ht="26.1" customHeight="1" x14ac:dyDescent="0.25">
      <c r="A187" s="94" t="s">
        <v>1973</v>
      </c>
      <c r="B187" s="95" t="s">
        <v>1747</v>
      </c>
      <c r="C187" s="94" t="s">
        <v>68</v>
      </c>
      <c r="D187" s="94" t="s">
        <v>1748</v>
      </c>
      <c r="E187" s="96" t="s">
        <v>94</v>
      </c>
      <c r="F187" s="95">
        <v>10</v>
      </c>
      <c r="G187" s="97">
        <v>10.83</v>
      </c>
      <c r="H187" s="97">
        <v>7.36</v>
      </c>
      <c r="I187" s="97">
        <v>3.47</v>
      </c>
      <c r="J187" s="97">
        <v>10.83</v>
      </c>
      <c r="K187" s="97">
        <v>73.599999999999994</v>
      </c>
      <c r="L187" s="97">
        <v>34.700000000000003</v>
      </c>
      <c r="M187" s="97">
        <f t="shared" si="2"/>
        <v>108.3</v>
      </c>
    </row>
    <row r="188" spans="1:13" ht="39" customHeight="1" x14ac:dyDescent="0.25">
      <c r="A188" s="94" t="s">
        <v>1974</v>
      </c>
      <c r="B188" s="95" t="s">
        <v>1749</v>
      </c>
      <c r="C188" s="94" t="s">
        <v>68</v>
      </c>
      <c r="D188" s="94" t="s">
        <v>1750</v>
      </c>
      <c r="E188" s="96" t="s">
        <v>94</v>
      </c>
      <c r="F188" s="95">
        <v>10</v>
      </c>
      <c r="G188" s="97">
        <v>42.69</v>
      </c>
      <c r="H188" s="97">
        <v>29.02</v>
      </c>
      <c r="I188" s="97">
        <v>13.67</v>
      </c>
      <c r="J188" s="97">
        <v>42.69</v>
      </c>
      <c r="K188" s="97">
        <v>290.2</v>
      </c>
      <c r="L188" s="97">
        <v>136.69999999999999</v>
      </c>
      <c r="M188" s="97">
        <f t="shared" si="2"/>
        <v>426.9</v>
      </c>
    </row>
    <row r="189" spans="1:13" ht="26.1" customHeight="1" x14ac:dyDescent="0.25">
      <c r="A189" s="94" t="s">
        <v>1975</v>
      </c>
      <c r="B189" s="95" t="s">
        <v>1751</v>
      </c>
      <c r="C189" s="94" t="s">
        <v>68</v>
      </c>
      <c r="D189" s="94" t="s">
        <v>1752</v>
      </c>
      <c r="E189" s="96" t="s">
        <v>94</v>
      </c>
      <c r="F189" s="95">
        <v>10</v>
      </c>
      <c r="G189" s="97">
        <v>22.12</v>
      </c>
      <c r="H189" s="97">
        <v>15.03</v>
      </c>
      <c r="I189" s="97">
        <v>7.09</v>
      </c>
      <c r="J189" s="97">
        <v>22.12</v>
      </c>
      <c r="K189" s="97">
        <v>150.30000000000001</v>
      </c>
      <c r="L189" s="97">
        <v>70.900000000000006</v>
      </c>
      <c r="M189" s="97">
        <f t="shared" si="2"/>
        <v>221.20000000000002</v>
      </c>
    </row>
    <row r="190" spans="1:13" ht="26.1" customHeight="1" x14ac:dyDescent="0.25">
      <c r="A190" s="94" t="s">
        <v>1976</v>
      </c>
      <c r="B190" s="95" t="s">
        <v>1753</v>
      </c>
      <c r="C190" s="94" t="s">
        <v>68</v>
      </c>
      <c r="D190" s="94" t="s">
        <v>1754</v>
      </c>
      <c r="E190" s="96" t="s">
        <v>94</v>
      </c>
      <c r="F190" s="95">
        <v>10</v>
      </c>
      <c r="G190" s="97">
        <v>10.83</v>
      </c>
      <c r="H190" s="97">
        <v>7.36</v>
      </c>
      <c r="I190" s="97">
        <v>3.47</v>
      </c>
      <c r="J190" s="97">
        <v>10.83</v>
      </c>
      <c r="K190" s="97">
        <v>73.599999999999994</v>
      </c>
      <c r="L190" s="97">
        <v>34.700000000000003</v>
      </c>
      <c r="M190" s="97">
        <f t="shared" si="2"/>
        <v>108.3</v>
      </c>
    </row>
    <row r="191" spans="1:13" ht="26.1" customHeight="1" x14ac:dyDescent="0.25">
      <c r="A191" s="94" t="s">
        <v>1977</v>
      </c>
      <c r="B191" s="95" t="s">
        <v>1755</v>
      </c>
      <c r="C191" s="94" t="s">
        <v>68</v>
      </c>
      <c r="D191" s="94" t="s">
        <v>1756</v>
      </c>
      <c r="E191" s="96" t="s">
        <v>94</v>
      </c>
      <c r="F191" s="95">
        <v>10</v>
      </c>
      <c r="G191" s="97">
        <v>22.12</v>
      </c>
      <c r="H191" s="97">
        <v>15.03</v>
      </c>
      <c r="I191" s="97">
        <v>7.09</v>
      </c>
      <c r="J191" s="97">
        <v>22.12</v>
      </c>
      <c r="K191" s="97">
        <v>150.30000000000001</v>
      </c>
      <c r="L191" s="97">
        <v>70.900000000000006</v>
      </c>
      <c r="M191" s="97">
        <f t="shared" si="2"/>
        <v>221.20000000000002</v>
      </c>
    </row>
    <row r="192" spans="1:13" ht="26.1" customHeight="1" x14ac:dyDescent="0.25">
      <c r="A192" s="94" t="s">
        <v>1978</v>
      </c>
      <c r="B192" s="95" t="s">
        <v>1757</v>
      </c>
      <c r="C192" s="94" t="s">
        <v>68</v>
      </c>
      <c r="D192" s="94" t="s">
        <v>1758</v>
      </c>
      <c r="E192" s="96" t="s">
        <v>94</v>
      </c>
      <c r="F192" s="95">
        <v>10</v>
      </c>
      <c r="G192" s="97">
        <v>7.78</v>
      </c>
      <c r="H192" s="97">
        <v>5.28</v>
      </c>
      <c r="I192" s="97">
        <v>2.5</v>
      </c>
      <c r="J192" s="97">
        <v>7.78</v>
      </c>
      <c r="K192" s="97">
        <v>52.8</v>
      </c>
      <c r="L192" s="97">
        <v>25</v>
      </c>
      <c r="M192" s="97">
        <f t="shared" si="2"/>
        <v>77.8</v>
      </c>
    </row>
    <row r="193" spans="1:13" ht="26.1" customHeight="1" x14ac:dyDescent="0.25">
      <c r="A193" s="94" t="s">
        <v>1979</v>
      </c>
      <c r="B193" s="95" t="s">
        <v>1759</v>
      </c>
      <c r="C193" s="94" t="s">
        <v>68</v>
      </c>
      <c r="D193" s="94" t="s">
        <v>1760</v>
      </c>
      <c r="E193" s="96" t="s">
        <v>94</v>
      </c>
      <c r="F193" s="95">
        <v>10</v>
      </c>
      <c r="G193" s="97">
        <v>10.83</v>
      </c>
      <c r="H193" s="97">
        <v>7.36</v>
      </c>
      <c r="I193" s="97">
        <v>3.47</v>
      </c>
      <c r="J193" s="97">
        <v>10.83</v>
      </c>
      <c r="K193" s="97">
        <v>73.599999999999994</v>
      </c>
      <c r="L193" s="97">
        <v>34.700000000000003</v>
      </c>
      <c r="M193" s="97">
        <f t="shared" si="2"/>
        <v>108.3</v>
      </c>
    </row>
    <row r="194" spans="1:13" ht="26.1" customHeight="1" x14ac:dyDescent="0.25">
      <c r="A194" s="94" t="s">
        <v>1980</v>
      </c>
      <c r="B194" s="95" t="s">
        <v>1761</v>
      </c>
      <c r="C194" s="94" t="s">
        <v>68</v>
      </c>
      <c r="D194" s="94" t="s">
        <v>1762</v>
      </c>
      <c r="E194" s="96" t="s">
        <v>94</v>
      </c>
      <c r="F194" s="95">
        <v>10</v>
      </c>
      <c r="G194" s="97">
        <v>14.9</v>
      </c>
      <c r="H194" s="97">
        <v>10.130000000000001</v>
      </c>
      <c r="I194" s="97">
        <v>4.7699999999999996</v>
      </c>
      <c r="J194" s="97">
        <v>14.9</v>
      </c>
      <c r="K194" s="97">
        <v>101.3</v>
      </c>
      <c r="L194" s="97">
        <v>47.7</v>
      </c>
      <c r="M194" s="97">
        <f t="shared" si="2"/>
        <v>149</v>
      </c>
    </row>
    <row r="195" spans="1:13" ht="26.1" customHeight="1" x14ac:dyDescent="0.25">
      <c r="A195" s="94" t="s">
        <v>1981</v>
      </c>
      <c r="B195" s="98" t="s">
        <v>1372</v>
      </c>
      <c r="C195" s="99" t="s">
        <v>98</v>
      </c>
      <c r="D195" s="99" t="s">
        <v>527</v>
      </c>
      <c r="E195" s="100" t="s">
        <v>1373</v>
      </c>
      <c r="F195" s="98">
        <v>5</v>
      </c>
      <c r="G195" s="101">
        <v>412.5</v>
      </c>
      <c r="H195" s="97"/>
      <c r="I195" s="97"/>
      <c r="J195" s="97"/>
      <c r="K195" s="97"/>
      <c r="L195" s="97"/>
      <c r="M195" s="97">
        <f t="shared" si="2"/>
        <v>2062.5</v>
      </c>
    </row>
    <row r="196" spans="1:13" ht="26.1" customHeight="1" x14ac:dyDescent="0.25">
      <c r="A196" s="94" t="s">
        <v>1982</v>
      </c>
      <c r="B196" s="98" t="s">
        <v>1374</v>
      </c>
      <c r="C196" s="99" t="s">
        <v>98</v>
      </c>
      <c r="D196" s="99" t="s">
        <v>528</v>
      </c>
      <c r="E196" s="100" t="s">
        <v>1373</v>
      </c>
      <c r="F196" s="98">
        <v>5</v>
      </c>
      <c r="G196" s="101">
        <v>3499.5</v>
      </c>
      <c r="H196" s="97"/>
      <c r="I196" s="97"/>
      <c r="J196" s="97"/>
      <c r="K196" s="97"/>
      <c r="L196" s="97"/>
      <c r="M196" s="97">
        <f t="shared" si="2"/>
        <v>17497.5</v>
      </c>
    </row>
    <row r="197" spans="1:13" ht="26.1" customHeight="1" x14ac:dyDescent="0.25">
      <c r="A197" s="94" t="s">
        <v>1983</v>
      </c>
      <c r="B197" s="98" t="s">
        <v>1375</v>
      </c>
      <c r="C197" s="99" t="s">
        <v>98</v>
      </c>
      <c r="D197" s="99" t="s">
        <v>529</v>
      </c>
      <c r="E197" s="100" t="s">
        <v>1373</v>
      </c>
      <c r="F197" s="98">
        <v>1</v>
      </c>
      <c r="G197" s="101">
        <v>1600</v>
      </c>
      <c r="H197" s="97"/>
      <c r="I197" s="97"/>
      <c r="J197" s="97"/>
      <c r="K197" s="97"/>
      <c r="L197" s="97"/>
      <c r="M197" s="97">
        <f t="shared" si="2"/>
        <v>1600</v>
      </c>
    </row>
    <row r="198" spans="1:13" ht="26.1" customHeight="1" x14ac:dyDescent="0.25">
      <c r="A198" s="94" t="s">
        <v>1984</v>
      </c>
      <c r="B198" s="98" t="s">
        <v>1376</v>
      </c>
      <c r="C198" s="99" t="s">
        <v>98</v>
      </c>
      <c r="D198" s="99" t="s">
        <v>530</v>
      </c>
      <c r="E198" s="100" t="s">
        <v>1373</v>
      </c>
      <c r="F198" s="98">
        <v>1</v>
      </c>
      <c r="G198" s="101">
        <v>3507.5</v>
      </c>
      <c r="H198" s="97"/>
      <c r="I198" s="97"/>
      <c r="J198" s="97"/>
      <c r="K198" s="97"/>
      <c r="L198" s="97"/>
      <c r="M198" s="97">
        <f t="shared" ref="M198:M216" si="3">G198*F198</f>
        <v>3507.5</v>
      </c>
    </row>
    <row r="199" spans="1:13" ht="39.6" x14ac:dyDescent="0.25">
      <c r="A199" s="94" t="s">
        <v>1985</v>
      </c>
      <c r="B199" s="95" t="s">
        <v>1792</v>
      </c>
      <c r="C199" s="94" t="s">
        <v>98</v>
      </c>
      <c r="D199" s="94" t="s">
        <v>1791</v>
      </c>
      <c r="E199" s="96" t="s">
        <v>1373</v>
      </c>
      <c r="F199" s="95">
        <v>1</v>
      </c>
      <c r="G199" s="97">
        <v>5900</v>
      </c>
      <c r="H199" s="97">
        <v>0</v>
      </c>
      <c r="I199" s="97">
        <v>5900</v>
      </c>
      <c r="J199" s="97">
        <f t="shared" ref="J199:J216" si="4">TRUNC(G199 * (1 + 0 / 100), 2)</f>
        <v>5900</v>
      </c>
      <c r="K199" s="97">
        <f t="shared" ref="K199:K216" si="5">TRUNC(F199 * H199, 2)</f>
        <v>0</v>
      </c>
      <c r="L199" s="97">
        <f t="shared" ref="L199:L216" si="6">M199 - K199</f>
        <v>5900</v>
      </c>
      <c r="M199" s="97">
        <f t="shared" si="3"/>
        <v>5900</v>
      </c>
    </row>
    <row r="200" spans="1:13" ht="39.6" x14ac:dyDescent="0.25">
      <c r="A200" s="94" t="s">
        <v>1986</v>
      </c>
      <c r="B200" s="95" t="s">
        <v>1790</v>
      </c>
      <c r="C200" s="94" t="s">
        <v>98</v>
      </c>
      <c r="D200" s="94" t="s">
        <v>1789</v>
      </c>
      <c r="E200" s="96" t="s">
        <v>1373</v>
      </c>
      <c r="F200" s="95">
        <v>115</v>
      </c>
      <c r="G200" s="97">
        <v>69.95</v>
      </c>
      <c r="H200" s="97">
        <v>0</v>
      </c>
      <c r="I200" s="97">
        <v>69.95</v>
      </c>
      <c r="J200" s="97">
        <f t="shared" si="4"/>
        <v>69.95</v>
      </c>
      <c r="K200" s="97">
        <f t="shared" si="5"/>
        <v>0</v>
      </c>
      <c r="L200" s="97">
        <f t="shared" si="6"/>
        <v>8044.25</v>
      </c>
      <c r="M200" s="97">
        <f t="shared" si="3"/>
        <v>8044.25</v>
      </c>
    </row>
    <row r="201" spans="1:13" ht="39.6" x14ac:dyDescent="0.25">
      <c r="A201" s="94" t="s">
        <v>1987</v>
      </c>
      <c r="B201" s="95" t="s">
        <v>1788</v>
      </c>
      <c r="C201" s="94" t="s">
        <v>98</v>
      </c>
      <c r="D201" s="94" t="s">
        <v>394</v>
      </c>
      <c r="E201" s="96" t="s">
        <v>94</v>
      </c>
      <c r="F201" s="95">
        <v>10</v>
      </c>
      <c r="G201" s="97">
        <v>350</v>
      </c>
      <c r="H201" s="97">
        <v>0</v>
      </c>
      <c r="I201" s="97">
        <v>350</v>
      </c>
      <c r="J201" s="97">
        <f t="shared" si="4"/>
        <v>350</v>
      </c>
      <c r="K201" s="97">
        <f t="shared" si="5"/>
        <v>0</v>
      </c>
      <c r="L201" s="97">
        <f t="shared" si="6"/>
        <v>3500</v>
      </c>
      <c r="M201" s="97">
        <f t="shared" si="3"/>
        <v>3500</v>
      </c>
    </row>
    <row r="202" spans="1:13" ht="39.6" x14ac:dyDescent="0.25">
      <c r="A202" s="94" t="s">
        <v>1988</v>
      </c>
      <c r="B202" s="95" t="s">
        <v>1787</v>
      </c>
      <c r="C202" s="94" t="s">
        <v>98</v>
      </c>
      <c r="D202" s="94" t="s">
        <v>1786</v>
      </c>
      <c r="E202" s="96" t="s">
        <v>94</v>
      </c>
      <c r="F202" s="95">
        <v>14</v>
      </c>
      <c r="G202" s="97">
        <v>35</v>
      </c>
      <c r="H202" s="97">
        <v>35</v>
      </c>
      <c r="I202" s="97">
        <v>0</v>
      </c>
      <c r="J202" s="97">
        <f t="shared" si="4"/>
        <v>35</v>
      </c>
      <c r="K202" s="97">
        <f t="shared" si="5"/>
        <v>490</v>
      </c>
      <c r="L202" s="97">
        <f t="shared" si="6"/>
        <v>0</v>
      </c>
      <c r="M202" s="97">
        <f t="shared" si="3"/>
        <v>490</v>
      </c>
    </row>
    <row r="203" spans="1:13" ht="39.6" x14ac:dyDescent="0.25">
      <c r="A203" s="94" t="s">
        <v>1989</v>
      </c>
      <c r="B203" s="95" t="s">
        <v>1785</v>
      </c>
      <c r="C203" s="94" t="s">
        <v>98</v>
      </c>
      <c r="D203" s="94" t="s">
        <v>1784</v>
      </c>
      <c r="E203" s="96" t="s">
        <v>94</v>
      </c>
      <c r="F203" s="95">
        <v>46</v>
      </c>
      <c r="G203" s="97">
        <v>65</v>
      </c>
      <c r="H203" s="97">
        <v>0</v>
      </c>
      <c r="I203" s="97">
        <v>65</v>
      </c>
      <c r="J203" s="97">
        <f t="shared" si="4"/>
        <v>65</v>
      </c>
      <c r="K203" s="97">
        <f t="shared" si="5"/>
        <v>0</v>
      </c>
      <c r="L203" s="97">
        <f t="shared" si="6"/>
        <v>2990</v>
      </c>
      <c r="M203" s="97">
        <f t="shared" si="3"/>
        <v>2990</v>
      </c>
    </row>
    <row r="204" spans="1:13" ht="60" customHeight="1" x14ac:dyDescent="0.25">
      <c r="A204" s="94" t="s">
        <v>1990</v>
      </c>
      <c r="B204" s="95" t="s">
        <v>1783</v>
      </c>
      <c r="C204" s="94" t="s">
        <v>98</v>
      </c>
      <c r="D204" s="94" t="s">
        <v>1782</v>
      </c>
      <c r="E204" s="96" t="s">
        <v>94</v>
      </c>
      <c r="F204" s="95">
        <v>28</v>
      </c>
      <c r="G204" s="97">
        <v>55</v>
      </c>
      <c r="H204" s="97">
        <v>0</v>
      </c>
      <c r="I204" s="97">
        <v>55</v>
      </c>
      <c r="J204" s="97">
        <f t="shared" si="4"/>
        <v>55</v>
      </c>
      <c r="K204" s="97">
        <f t="shared" si="5"/>
        <v>0</v>
      </c>
      <c r="L204" s="97">
        <f t="shared" si="6"/>
        <v>1540</v>
      </c>
      <c r="M204" s="97">
        <f t="shared" si="3"/>
        <v>1540</v>
      </c>
    </row>
    <row r="205" spans="1:13" ht="69.900000000000006" customHeight="1" x14ac:dyDescent="0.25">
      <c r="A205" s="94" t="s">
        <v>1991</v>
      </c>
      <c r="B205" s="95" t="s">
        <v>1781</v>
      </c>
      <c r="C205" s="94" t="s">
        <v>98</v>
      </c>
      <c r="D205" s="94" t="s">
        <v>1780</v>
      </c>
      <c r="E205" s="96" t="s">
        <v>94</v>
      </c>
      <c r="F205" s="95">
        <v>4</v>
      </c>
      <c r="G205" s="97">
        <v>495</v>
      </c>
      <c r="H205" s="97">
        <v>0</v>
      </c>
      <c r="I205" s="97">
        <v>495</v>
      </c>
      <c r="J205" s="97">
        <f t="shared" si="4"/>
        <v>495</v>
      </c>
      <c r="K205" s="97">
        <f t="shared" si="5"/>
        <v>0</v>
      </c>
      <c r="L205" s="97">
        <f t="shared" si="6"/>
        <v>1980</v>
      </c>
      <c r="M205" s="97">
        <f t="shared" si="3"/>
        <v>1980</v>
      </c>
    </row>
    <row r="206" spans="1:13" ht="39.6" x14ac:dyDescent="0.25">
      <c r="A206" s="94" t="s">
        <v>1992</v>
      </c>
      <c r="B206" s="95" t="s">
        <v>1779</v>
      </c>
      <c r="C206" s="94" t="s">
        <v>98</v>
      </c>
      <c r="D206" s="94" t="s">
        <v>1778</v>
      </c>
      <c r="E206" s="96" t="s">
        <v>94</v>
      </c>
      <c r="F206" s="95">
        <v>95</v>
      </c>
      <c r="G206" s="97">
        <v>120</v>
      </c>
      <c r="H206" s="97">
        <v>0</v>
      </c>
      <c r="I206" s="97">
        <v>120</v>
      </c>
      <c r="J206" s="97">
        <f t="shared" si="4"/>
        <v>120</v>
      </c>
      <c r="K206" s="97">
        <f t="shared" si="5"/>
        <v>0</v>
      </c>
      <c r="L206" s="97">
        <f t="shared" si="6"/>
        <v>11400</v>
      </c>
      <c r="M206" s="97">
        <f t="shared" si="3"/>
        <v>11400</v>
      </c>
    </row>
    <row r="207" spans="1:13" ht="39.6" x14ac:dyDescent="0.25">
      <c r="A207" s="94" t="s">
        <v>1993</v>
      </c>
      <c r="B207" s="95" t="s">
        <v>1777</v>
      </c>
      <c r="C207" s="94" t="s">
        <v>98</v>
      </c>
      <c r="D207" s="94" t="s">
        <v>1776</v>
      </c>
      <c r="E207" s="96" t="s">
        <v>94</v>
      </c>
      <c r="F207" s="95">
        <v>21</v>
      </c>
      <c r="G207" s="97">
        <v>90</v>
      </c>
      <c r="H207" s="97">
        <v>0</v>
      </c>
      <c r="I207" s="97">
        <v>90</v>
      </c>
      <c r="J207" s="97">
        <f t="shared" si="4"/>
        <v>90</v>
      </c>
      <c r="K207" s="97">
        <f t="shared" si="5"/>
        <v>0</v>
      </c>
      <c r="L207" s="97">
        <f t="shared" si="6"/>
        <v>1890</v>
      </c>
      <c r="M207" s="97">
        <f t="shared" si="3"/>
        <v>1890</v>
      </c>
    </row>
    <row r="208" spans="1:13" ht="39.6" x14ac:dyDescent="0.25">
      <c r="A208" s="94" t="s">
        <v>1994</v>
      </c>
      <c r="B208" s="95" t="s">
        <v>1775</v>
      </c>
      <c r="C208" s="94" t="s">
        <v>98</v>
      </c>
      <c r="D208" s="94" t="s">
        <v>1774</v>
      </c>
      <c r="E208" s="96" t="s">
        <v>94</v>
      </c>
      <c r="F208" s="95">
        <v>167</v>
      </c>
      <c r="G208" s="97">
        <v>75</v>
      </c>
      <c r="H208" s="97">
        <v>0</v>
      </c>
      <c r="I208" s="97">
        <v>75</v>
      </c>
      <c r="J208" s="97">
        <f t="shared" si="4"/>
        <v>75</v>
      </c>
      <c r="K208" s="97">
        <f t="shared" si="5"/>
        <v>0</v>
      </c>
      <c r="L208" s="97">
        <f t="shared" si="6"/>
        <v>12525</v>
      </c>
      <c r="M208" s="97">
        <f t="shared" si="3"/>
        <v>12525</v>
      </c>
    </row>
    <row r="209" spans="1:13" ht="52.8" x14ac:dyDescent="0.25">
      <c r="A209" s="94" t="s">
        <v>1995</v>
      </c>
      <c r="B209" s="95" t="s">
        <v>682</v>
      </c>
      <c r="C209" s="94" t="s">
        <v>68</v>
      </c>
      <c r="D209" s="94" t="s">
        <v>683</v>
      </c>
      <c r="E209" s="96" t="s">
        <v>684</v>
      </c>
      <c r="F209" s="95">
        <v>155</v>
      </c>
      <c r="G209" s="97">
        <v>20</v>
      </c>
      <c r="H209" s="97">
        <v>0</v>
      </c>
      <c r="I209" s="97">
        <v>20</v>
      </c>
      <c r="J209" s="97">
        <f t="shared" si="4"/>
        <v>20</v>
      </c>
      <c r="K209" s="97">
        <f t="shared" si="5"/>
        <v>0</v>
      </c>
      <c r="L209" s="97">
        <f t="shared" si="6"/>
        <v>3100</v>
      </c>
      <c r="M209" s="97">
        <f t="shared" si="3"/>
        <v>3100</v>
      </c>
    </row>
    <row r="210" spans="1:13" ht="39.6" x14ac:dyDescent="0.25">
      <c r="A210" s="94" t="s">
        <v>1996</v>
      </c>
      <c r="B210" s="95" t="s">
        <v>685</v>
      </c>
      <c r="C210" s="94" t="s">
        <v>68</v>
      </c>
      <c r="D210" s="94" t="s">
        <v>686</v>
      </c>
      <c r="E210" s="96" t="s">
        <v>70</v>
      </c>
      <c r="F210" s="95">
        <v>12</v>
      </c>
      <c r="G210" s="97">
        <v>1300</v>
      </c>
      <c r="H210" s="97">
        <v>0</v>
      </c>
      <c r="I210" s="97">
        <v>1300</v>
      </c>
      <c r="J210" s="97">
        <f t="shared" si="4"/>
        <v>1300</v>
      </c>
      <c r="K210" s="97">
        <f t="shared" si="5"/>
        <v>0</v>
      </c>
      <c r="L210" s="97">
        <f t="shared" si="6"/>
        <v>15600</v>
      </c>
      <c r="M210" s="97">
        <f t="shared" si="3"/>
        <v>15600</v>
      </c>
    </row>
    <row r="211" spans="1:13" ht="26.4" x14ac:dyDescent="0.25">
      <c r="A211" s="94" t="s">
        <v>1997</v>
      </c>
      <c r="B211" s="95" t="s">
        <v>687</v>
      </c>
      <c r="C211" s="94" t="s">
        <v>68</v>
      </c>
      <c r="D211" s="94" t="s">
        <v>688</v>
      </c>
      <c r="E211" s="96" t="s">
        <v>104</v>
      </c>
      <c r="F211" s="95">
        <v>200</v>
      </c>
      <c r="G211" s="97">
        <v>23.1</v>
      </c>
      <c r="H211" s="97">
        <v>0</v>
      </c>
      <c r="I211" s="97">
        <v>23.1</v>
      </c>
      <c r="J211" s="97">
        <f t="shared" si="4"/>
        <v>23.1</v>
      </c>
      <c r="K211" s="97">
        <f t="shared" si="5"/>
        <v>0</v>
      </c>
      <c r="L211" s="97">
        <f t="shared" si="6"/>
        <v>4620</v>
      </c>
      <c r="M211" s="97">
        <f t="shared" si="3"/>
        <v>4620</v>
      </c>
    </row>
    <row r="212" spans="1:13" x14ac:dyDescent="0.25">
      <c r="A212" s="94" t="s">
        <v>1998</v>
      </c>
      <c r="B212" s="95" t="s">
        <v>1773</v>
      </c>
      <c r="C212" s="94" t="s">
        <v>1765</v>
      </c>
      <c r="D212" s="94" t="s">
        <v>1772</v>
      </c>
      <c r="E212" s="96" t="s">
        <v>313</v>
      </c>
      <c r="F212" s="95">
        <v>55</v>
      </c>
      <c r="G212" s="97">
        <v>55.22</v>
      </c>
      <c r="H212" s="97">
        <v>48.44</v>
      </c>
      <c r="I212" s="97">
        <v>6.78</v>
      </c>
      <c r="J212" s="97">
        <f t="shared" si="4"/>
        <v>55.22</v>
      </c>
      <c r="K212" s="97">
        <f t="shared" si="5"/>
        <v>2664.2</v>
      </c>
      <c r="L212" s="97">
        <f t="shared" si="6"/>
        <v>372.90000000000009</v>
      </c>
      <c r="M212" s="97">
        <f t="shared" si="3"/>
        <v>3037.1</v>
      </c>
    </row>
    <row r="213" spans="1:13" ht="26.4" x14ac:dyDescent="0.25">
      <c r="A213" s="94" t="s">
        <v>1999</v>
      </c>
      <c r="B213" s="95" t="s">
        <v>1771</v>
      </c>
      <c r="C213" s="94" t="s">
        <v>542</v>
      </c>
      <c r="D213" s="94" t="s">
        <v>1770</v>
      </c>
      <c r="E213" s="96" t="s">
        <v>1769</v>
      </c>
      <c r="F213" s="95">
        <v>125</v>
      </c>
      <c r="G213" s="97">
        <v>25.55</v>
      </c>
      <c r="H213" s="97">
        <v>21.01</v>
      </c>
      <c r="I213" s="97">
        <v>4.54</v>
      </c>
      <c r="J213" s="97">
        <f t="shared" si="4"/>
        <v>25.55</v>
      </c>
      <c r="K213" s="97">
        <f t="shared" si="5"/>
        <v>2626.25</v>
      </c>
      <c r="L213" s="97">
        <f t="shared" si="6"/>
        <v>567.5</v>
      </c>
      <c r="M213" s="97">
        <f t="shared" si="3"/>
        <v>3193.75</v>
      </c>
    </row>
    <row r="214" spans="1:13" x14ac:dyDescent="0.25">
      <c r="A214" s="94" t="s">
        <v>2000</v>
      </c>
      <c r="B214" s="95" t="s">
        <v>1768</v>
      </c>
      <c r="C214" s="94" t="s">
        <v>1765</v>
      </c>
      <c r="D214" s="94" t="s">
        <v>1767</v>
      </c>
      <c r="E214" s="96" t="s">
        <v>313</v>
      </c>
      <c r="F214" s="95">
        <v>15</v>
      </c>
      <c r="G214" s="97">
        <v>43.51</v>
      </c>
      <c r="H214" s="97">
        <v>5.01</v>
      </c>
      <c r="I214" s="97">
        <v>38.5</v>
      </c>
      <c r="J214" s="97">
        <f t="shared" si="4"/>
        <v>43.51</v>
      </c>
      <c r="K214" s="97">
        <f t="shared" si="5"/>
        <v>75.150000000000006</v>
      </c>
      <c r="L214" s="97">
        <f t="shared" si="6"/>
        <v>577.5</v>
      </c>
      <c r="M214" s="97">
        <f t="shared" si="3"/>
        <v>652.65</v>
      </c>
    </row>
    <row r="215" spans="1:13" x14ac:dyDescent="0.25">
      <c r="A215" s="94" t="s">
        <v>2001</v>
      </c>
      <c r="B215" s="95" t="s">
        <v>1766</v>
      </c>
      <c r="C215" s="94" t="s">
        <v>1765</v>
      </c>
      <c r="D215" s="94" t="s">
        <v>1764</v>
      </c>
      <c r="E215" s="96" t="s">
        <v>94</v>
      </c>
      <c r="F215" s="95">
        <v>2</v>
      </c>
      <c r="G215" s="97">
        <v>1740.23</v>
      </c>
      <c r="H215" s="97">
        <v>1740.23</v>
      </c>
      <c r="I215" s="97">
        <v>0</v>
      </c>
      <c r="J215" s="97">
        <f t="shared" si="4"/>
        <v>1740.23</v>
      </c>
      <c r="K215" s="97">
        <f t="shared" si="5"/>
        <v>3480.46</v>
      </c>
      <c r="L215" s="97">
        <f t="shared" si="6"/>
        <v>0</v>
      </c>
      <c r="M215" s="97">
        <f t="shared" si="3"/>
        <v>3480.46</v>
      </c>
    </row>
    <row r="216" spans="1:13" ht="52.8" x14ac:dyDescent="0.25">
      <c r="A216" s="94" t="s">
        <v>2002</v>
      </c>
      <c r="B216" s="95" t="s">
        <v>1763</v>
      </c>
      <c r="C216" s="94" t="s">
        <v>98</v>
      </c>
      <c r="D216" s="94" t="s">
        <v>570</v>
      </c>
      <c r="E216" s="96" t="s">
        <v>1373</v>
      </c>
      <c r="F216" s="95">
        <v>2</v>
      </c>
      <c r="G216" s="97">
        <v>45300</v>
      </c>
      <c r="H216" s="97">
        <v>0</v>
      </c>
      <c r="I216" s="97">
        <v>45300</v>
      </c>
      <c r="J216" s="97">
        <f t="shared" si="4"/>
        <v>45300</v>
      </c>
      <c r="K216" s="97">
        <f t="shared" si="5"/>
        <v>0</v>
      </c>
      <c r="L216" s="97">
        <f t="shared" si="6"/>
        <v>90600</v>
      </c>
      <c r="M216" s="97">
        <f t="shared" si="3"/>
        <v>90600</v>
      </c>
    </row>
  </sheetData>
  <mergeCells count="10">
    <mergeCell ref="A1:M1"/>
    <mergeCell ref="A2:A3"/>
    <mergeCell ref="B2:B3"/>
    <mergeCell ref="C2:C3"/>
    <mergeCell ref="D2:D3"/>
    <mergeCell ref="E2:E3"/>
    <mergeCell ref="F2:F3"/>
    <mergeCell ref="G2:G3"/>
    <mergeCell ref="H2:J2"/>
    <mergeCell ref="K2:M2"/>
  </mergeCells>
  <phoneticPr fontId="9" type="noConversion"/>
  <pageMargins left="0.25" right="0.25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ANEXO XI</vt:lpstr>
      <vt:lpstr>ANEXO V</vt:lpstr>
      <vt:lpstr>ANEXO VI - INSUMOS</vt:lpstr>
      <vt:lpstr>ATUALIZAÇÃO</vt:lpstr>
      <vt:lpstr>Planilha- item 1.2.15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Thiago Santos da Cunha</dc:creator>
  <cp:keywords/>
  <dc:description/>
  <cp:lastModifiedBy>Thiago Santos da Cunha</cp:lastModifiedBy>
  <cp:revision/>
  <cp:lastPrinted>2024-04-25T19:17:12Z</cp:lastPrinted>
  <dcterms:created xsi:type="dcterms:W3CDTF">2023-09-18T12:46:58Z</dcterms:created>
  <dcterms:modified xsi:type="dcterms:W3CDTF">2024-05-02T21:03:14Z</dcterms:modified>
  <cp:category/>
  <cp:contentStatus/>
</cp:coreProperties>
</file>